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23.11.2023\H1123_1097154002648\"/>
    </mc:Choice>
  </mc:AlternateContent>
  <xr:revisionPtr revIDLastSave="0" documentId="13_ncr:1_{86044BD3-417E-4ADE-AC27-90C6B3558FFA}" xr6:coauthVersionLast="47" xr6:coauthVersionMax="47" xr10:uidLastSave="{00000000-0000-0000-0000-000000000000}"/>
  <bookViews>
    <workbookView xWindow="-120" yWindow="-120" windowWidth="29040" windowHeight="15840" tabRatio="882" xr2:uid="{00000000-000D-0000-FFFF-FFFF00000000}"/>
  </bookViews>
  <sheets>
    <sheet name="ТГЭС" sheetId="1" r:id="rId1"/>
  </sheets>
  <definedNames>
    <definedName name="_xlnm._FilterDatabase" localSheetId="0" hidden="1">ТГЭС!$A$19:$R$365</definedName>
    <definedName name="Z_08CE0C89_4F30_435E_96BA_C36ECAD593B5_.wvu.FilterData" localSheetId="0" hidden="1">ТГЭС!$A$21:$R$365</definedName>
    <definedName name="Z_08CE0C89_4F30_435E_96BA_C36ECAD593B5_.wvu.PrintArea" localSheetId="0" hidden="1">ТГЭС!$A$1:$R$449</definedName>
    <definedName name="Z_08CE0C89_4F30_435E_96BA_C36ECAD593B5_.wvu.Rows" localSheetId="0" hidden="1">ТГЭС!$5:$16</definedName>
    <definedName name="Z_3CFB172F_1B29_43AF_BA51_7AF48D3CE2FA_.wvu.FilterData" localSheetId="0" hidden="1">ТГЭС!$A$21:$R$365</definedName>
    <definedName name="Z_47907FD2_BA85_4CC1_BC3E_79284E38A4F0_.wvu.FilterData" localSheetId="0" hidden="1">ТГЭС!$A$21:$R$365</definedName>
    <definedName name="Z_47907FD2_BA85_4CC1_BC3E_79284E38A4F0_.wvu.PrintArea" localSheetId="0" hidden="1">ТГЭС!$A$1:$R$449</definedName>
    <definedName name="Z_578F9EF4_24F6_4673_8003_AFF4639BC345_.wvu.FilterData" localSheetId="0" hidden="1">ТГЭС!$A$21:$R$365</definedName>
    <definedName name="Z_59CA5530_3D2A_4FFF_B6EC_91D273F3371F_.wvu.FilterData" localSheetId="0" hidden="1">ТГЭС!$A$21:$R$365</definedName>
    <definedName name="Z_59CA5530_3D2A_4FFF_B6EC_91D273F3371F_.wvu.PrintArea" localSheetId="0" hidden="1">ТГЭС!$A$1:$R$449</definedName>
    <definedName name="Z_60ED4125_95B2_40F3_8DAD_5314E51163A3_.wvu.FilterData" localSheetId="0" hidden="1">ТГЭС!$A$21:$R$365</definedName>
    <definedName name="Z_641A45BC_BB7D_46AB_89E3_281E5962DF08_.wvu.FilterData" localSheetId="0" hidden="1">ТГЭС!$A$21:$R$365</definedName>
    <definedName name="Z_6C830CAA_8A56_4A8D_91CB_5529D2CEEF87_.wvu.FilterData" localSheetId="0" hidden="1">ТГЭС!$A$21:$R$365</definedName>
    <definedName name="Z_70092BCC_2B2E_4265_BDC8_BE4230CC7863_.wvu.FilterData" localSheetId="0" hidden="1">ТГЭС!$A$21:$R$365</definedName>
    <definedName name="Z_70092BCC_2B2E_4265_BDC8_BE4230CC7863_.wvu.PrintArea" localSheetId="0" hidden="1">ТГЭС!$A$1:$R$449</definedName>
    <definedName name="Z_70092BCC_2B2E_4265_BDC8_BE4230CC7863_.wvu.Rows" localSheetId="0" hidden="1">ТГЭС!$157:$237</definedName>
    <definedName name="Z_8B4B732D_FC8C_4B03_9D23_25D3C6DF63FE_.wvu.FilterData" localSheetId="0" hidden="1">ТГЭС!$A$21:$R$365</definedName>
    <definedName name="Z_8B4B732D_FC8C_4B03_9D23_25D3C6DF63FE_.wvu.PrintArea" localSheetId="0" hidden="1">ТГЭС!$A$1:$R$449</definedName>
    <definedName name="Z_99F28F6E_FC73_48BB_9F2D_FD3340BA4B22_.wvu.FilterData" localSheetId="0" hidden="1">ТГЭС!$A$21:$R$365</definedName>
    <definedName name="Z_9D449DE0_8A5E_45AC_A0A8_C65EC206E6DB_.wvu.FilterData" localSheetId="0" hidden="1">ТГЭС!$A$21:$R$365</definedName>
    <definedName name="Z_BFAF264F_A967_4E08_83B0_F7AFA5F46390_.wvu.FilterData" localSheetId="0" hidden="1">ТГЭС!$A$21:$R$365</definedName>
    <definedName name="Z_C43A2749_4A00_49CB_BAB2_A3C9E8FB30CB_.wvu.FilterData" localSheetId="0" hidden="1">ТГЭС!$A$21:$R$365</definedName>
    <definedName name="Z_CDA27E31_7299_455F_8260_EE001E2EB33F_.wvu.FilterData" localSheetId="0" hidden="1">ТГЭС!$A$21:$R$365</definedName>
    <definedName name="Z_E4962467_9689_4D6C_A8A9_9363DD8EA9D2_.wvu.FilterData" localSheetId="0" hidden="1">ТГЭС!$A$21:$R$365</definedName>
    <definedName name="Z_F381AB20_E139_48B3_AB48_B41861C2A8B4_.wvu.FilterData" localSheetId="0" hidden="1">ТГЭС!$A$21:$R$365</definedName>
    <definedName name="Z_F4D3F08D_6BAB_4DF7_A662_E196D899F38C_.wvu.FilterData" localSheetId="0" hidden="1">ТГЭС!$A$19:$R$365</definedName>
    <definedName name="Z_F4D3F08D_6BAB_4DF7_A662_E196D899F38C_.wvu.PrintArea" localSheetId="0" hidden="1">ТГЭС!$A$1:$R$449</definedName>
    <definedName name="Z_FC1AECA2_3184_4666_A1D0_C652B79DB16C_.wvu.FilterData" localSheetId="0" hidden="1">ТГЭС!$A$21:$R$365</definedName>
    <definedName name="ГодN">#REF!</definedName>
    <definedName name="ИПР">#REF!</definedName>
    <definedName name="_xlnm.Print_Area" localSheetId="0">ТГЭС!$A$1:$R$449</definedName>
  </definedNames>
  <calcPr calcId="181029" refMode="R1C1"/>
  <customWorkbookViews>
    <customWorkbookView name="Лазутченкова Оксана Викторовна - Личное представление" guid="{59CA5530-3D2A-4FFF-B6EC-91D273F3371F}" mergeInterval="0" personalView="1" maximized="1" xWindow="-8" yWindow="-8" windowWidth="1696" windowHeight="1026" tabRatio="882" activeSheetId="1"/>
    <customWorkbookView name="Савкина Лидия Игоревна - Личное представление" guid="{70092BCC-2B2E-4265-BDC8-BE4230CC7863}" mergeInterval="0" personalView="1" maximized="1" xWindow="-8" yWindow="-8" windowWidth="1936" windowHeight="1056" tabRatio="882" activeSheetId="1"/>
    <customWorkbookView name="Звягинцева Анна Леонидовна - Личное представление" guid="{47907FD2-BA85-4CC1-BC3E-79284E38A4F0}" mergeInterval="0" personalView="1" maximized="1" xWindow="-8" yWindow="-8" windowWidth="1382" windowHeight="744" tabRatio="882" activeSheetId="1"/>
    <customWorkbookView name="Юрчикова Юлия Анатольевна - Личное представление" guid="{08CE0C89-4F30-435E-96BA-C36ECAD593B5}" mergeInterval="0" personalView="1" maximized="1" xWindow="-8" yWindow="-8" windowWidth="1936" windowHeight="1056" tabRatio="882" activeSheetId="1"/>
    <customWorkbookView name="Козлова Юлия Валериевна - Личное представление" guid="{8B4B732D-FC8C-4B03-9D23-25D3C6DF63FE}" mergeInterval="0" personalView="1" maximized="1" xWindow="-8" yWindow="-8" windowWidth="1936" windowHeight="1056" tabRatio="882" activeSheetId="1"/>
    <customWorkbookView name="Ядрова Татьяна Юрьевна - Личное представление" guid="{F4D3F08D-6BAB-4DF7-A662-E196D899F38C}" mergeInterval="0" personalView="1" maximized="1" windowWidth="1916" windowHeight="834" tabRatio="882" activeSheetId="1"/>
  </customWorkbookViews>
</workbook>
</file>

<file path=xl/calcChain.xml><?xml version="1.0" encoding="utf-8"?>
<calcChain xmlns="http://schemas.openxmlformats.org/spreadsheetml/2006/main">
  <c r="O151" i="1" l="1"/>
  <c r="M151" i="1"/>
  <c r="K151" i="1"/>
  <c r="O145" i="1"/>
  <c r="K145" i="1"/>
  <c r="I145" i="1"/>
  <c r="G145" i="1"/>
  <c r="O143" i="1"/>
  <c r="M143" i="1"/>
  <c r="K143" i="1"/>
  <c r="I143" i="1"/>
  <c r="H348" i="1" l="1"/>
  <c r="I36" i="1" l="1"/>
  <c r="P348" i="1" l="1"/>
  <c r="O348" i="1"/>
  <c r="N348" i="1"/>
  <c r="M348" i="1"/>
  <c r="L348" i="1"/>
  <c r="K348" i="1"/>
  <c r="D165" i="1" l="1"/>
  <c r="E165" i="1"/>
  <c r="G165" i="1"/>
  <c r="I165" i="1"/>
  <c r="K165" i="1"/>
  <c r="M165" i="1"/>
  <c r="O165" i="1"/>
  <c r="Q171" i="1"/>
  <c r="R171" i="1"/>
  <c r="Q173" i="1"/>
  <c r="R173" i="1"/>
  <c r="Q182" i="1"/>
  <c r="R182" i="1"/>
  <c r="D183" i="1"/>
  <c r="G183" i="1"/>
  <c r="Q184" i="1"/>
  <c r="R184" i="1"/>
  <c r="Q185" i="1"/>
  <c r="R185" i="1"/>
  <c r="Q188" i="1"/>
  <c r="R188" i="1"/>
  <c r="Q192" i="1"/>
  <c r="R192" i="1"/>
  <c r="Q193" i="1"/>
  <c r="R193" i="1"/>
  <c r="Q194" i="1"/>
  <c r="R194" i="1"/>
  <c r="Q195" i="1"/>
  <c r="R195" i="1"/>
  <c r="Q196" i="1"/>
  <c r="R196" i="1"/>
  <c r="Q197" i="1"/>
  <c r="Q198" i="1"/>
  <c r="R198" i="1"/>
  <c r="R199" i="1"/>
  <c r="R200" i="1"/>
  <c r="D209" i="1"/>
  <c r="E209" i="1"/>
  <c r="G209" i="1"/>
  <c r="I209" i="1"/>
  <c r="K209" i="1"/>
  <c r="M209" i="1"/>
  <c r="O209" i="1"/>
  <c r="Q210" i="1"/>
  <c r="R210" i="1"/>
  <c r="Q211" i="1"/>
  <c r="Q212" i="1"/>
  <c r="R212" i="1"/>
  <c r="D220" i="1"/>
  <c r="E220" i="1"/>
  <c r="G220" i="1"/>
  <c r="I220" i="1"/>
  <c r="K220" i="1"/>
  <c r="M220" i="1"/>
  <c r="O220" i="1"/>
  <c r="Q221" i="1"/>
  <c r="R221" i="1"/>
  <c r="Q222" i="1"/>
  <c r="R222" i="1"/>
  <c r="Q223" i="1"/>
  <c r="R223" i="1"/>
  <c r="Q224" i="1"/>
  <c r="R224" i="1"/>
  <c r="D233" i="1"/>
  <c r="Q234" i="1"/>
  <c r="R234" i="1"/>
  <c r="Q235" i="1"/>
  <c r="R235" i="1"/>
  <c r="Q236" i="1"/>
  <c r="R236" i="1"/>
  <c r="Q237" i="1"/>
  <c r="R237" i="1"/>
  <c r="Q238" i="1"/>
  <c r="D243" i="1"/>
  <c r="E243" i="1"/>
  <c r="G243" i="1"/>
  <c r="I243" i="1"/>
  <c r="K243" i="1"/>
  <c r="M243" i="1"/>
  <c r="O243" i="1"/>
  <c r="Q243" i="1"/>
  <c r="R243" i="1"/>
  <c r="D245" i="1"/>
  <c r="E245" i="1"/>
  <c r="G245" i="1"/>
  <c r="I245" i="1"/>
  <c r="K245" i="1"/>
  <c r="M245" i="1"/>
  <c r="O245" i="1"/>
  <c r="D246" i="1"/>
  <c r="E246" i="1"/>
  <c r="G246" i="1"/>
  <c r="I246" i="1"/>
  <c r="K246" i="1"/>
  <c r="M246" i="1"/>
  <c r="O246" i="1"/>
  <c r="Q249" i="1"/>
  <c r="D252" i="1"/>
  <c r="G252" i="1"/>
  <c r="I252" i="1"/>
  <c r="M252" i="1"/>
  <c r="O252" i="1"/>
  <c r="Q263" i="1"/>
  <c r="R263" i="1"/>
  <c r="Q267" i="1"/>
  <c r="R267" i="1"/>
  <c r="Q279" i="1"/>
  <c r="R279" i="1"/>
  <c r="D281" i="1"/>
  <c r="G281" i="1"/>
  <c r="I281" i="1"/>
  <c r="M281" i="1"/>
  <c r="O281" i="1"/>
  <c r="Q284" i="1"/>
  <c r="R284" i="1"/>
  <c r="Q287" i="1"/>
  <c r="R287" i="1"/>
  <c r="Q293" i="1"/>
  <c r="R293" i="1"/>
  <c r="Q295" i="1"/>
  <c r="R295" i="1"/>
  <c r="Q297" i="1"/>
  <c r="R297" i="1"/>
  <c r="Q299" i="1"/>
  <c r="R301" i="1"/>
  <c r="Q301" i="1"/>
  <c r="R338" i="1"/>
  <c r="R340" i="1"/>
  <c r="Q342" i="1"/>
  <c r="R342" i="1"/>
  <c r="Q343" i="1"/>
  <c r="R343" i="1"/>
  <c r="R344" i="1"/>
  <c r="Q345" i="1"/>
  <c r="R345" i="1"/>
  <c r="Q347" i="1"/>
  <c r="R347" i="1"/>
  <c r="D348" i="1"/>
  <c r="E348" i="1"/>
  <c r="G348" i="1"/>
  <c r="I348" i="1"/>
  <c r="J348" i="1"/>
  <c r="Q365" i="1"/>
  <c r="R365" i="1"/>
  <c r="K208" i="1" l="1"/>
  <c r="Q281" i="1"/>
  <c r="I208" i="1"/>
  <c r="R252" i="1"/>
  <c r="O208" i="1"/>
  <c r="G208" i="1"/>
  <c r="Q252" i="1"/>
  <c r="M208" i="1"/>
  <c r="M241" i="1" s="1"/>
  <c r="E208" i="1"/>
  <c r="D244" i="1"/>
  <c r="K242" i="1"/>
  <c r="M240" i="1"/>
  <c r="D240" i="1"/>
  <c r="I242" i="1"/>
  <c r="G240" i="1"/>
  <c r="K240" i="1"/>
  <c r="Q246" i="1"/>
  <c r="O240" i="1"/>
  <c r="O242" i="1"/>
  <c r="E242" i="1"/>
  <c r="M242" i="1"/>
  <c r="Q245" i="1"/>
  <c r="I240" i="1"/>
  <c r="E240" i="1"/>
  <c r="E244" i="1"/>
  <c r="G242" i="1"/>
  <c r="R220" i="1"/>
  <c r="Q220" i="1"/>
  <c r="R245" i="1"/>
  <c r="Q209" i="1"/>
  <c r="Q165" i="1"/>
  <c r="R165" i="1"/>
  <c r="K241" i="1"/>
  <c r="E241" i="1"/>
  <c r="I241" i="1"/>
  <c r="D250" i="1"/>
  <c r="D241" i="1"/>
  <c r="O241" i="1"/>
  <c r="Q208" i="1"/>
  <c r="G241" i="1"/>
  <c r="R281" i="1" l="1"/>
  <c r="Q242" i="1"/>
  <c r="Q241" i="1"/>
  <c r="D248" i="1"/>
  <c r="Q240" i="1"/>
  <c r="R249" i="1" l="1"/>
  <c r="G60" i="1" l="1"/>
  <c r="G51" i="1"/>
  <c r="G36" i="1"/>
  <c r="G21" i="1"/>
  <c r="R151" i="1" l="1"/>
  <c r="R145" i="1" l="1"/>
  <c r="R162" i="1" l="1"/>
  <c r="R156" i="1"/>
  <c r="Q156" i="1"/>
  <c r="Q155" i="1"/>
  <c r="Q153" i="1"/>
  <c r="R136" i="1"/>
  <c r="Q136" i="1"/>
  <c r="R130" i="1"/>
  <c r="Q130" i="1"/>
  <c r="R128" i="1"/>
  <c r="Q128" i="1"/>
  <c r="R121" i="1"/>
  <c r="Q121" i="1"/>
  <c r="R115" i="1"/>
  <c r="Q115" i="1"/>
  <c r="Q113" i="1"/>
  <c r="R106" i="1"/>
  <c r="Q106" i="1"/>
  <c r="R103" i="1"/>
  <c r="R102" i="1"/>
  <c r="Q102" i="1"/>
  <c r="R100" i="1"/>
  <c r="Q100" i="1"/>
  <c r="R97" i="1"/>
  <c r="Q97" i="1"/>
  <c r="R95" i="1"/>
  <c r="Q95" i="1"/>
  <c r="Q71" i="1"/>
  <c r="Q65" i="1"/>
  <c r="Q69" i="1"/>
  <c r="R69" i="1"/>
  <c r="Q70" i="1"/>
  <c r="R70" i="1"/>
  <c r="R71" i="1"/>
  <c r="Q72" i="1"/>
  <c r="R72" i="1"/>
  <c r="Q73" i="1"/>
  <c r="R73" i="1"/>
  <c r="Q74" i="1"/>
  <c r="R74" i="1"/>
  <c r="R67" i="1"/>
  <c r="Q67" i="1"/>
  <c r="R66" i="1"/>
  <c r="Q66" i="1"/>
  <c r="R65" i="1"/>
  <c r="R58" i="1"/>
  <c r="Q58" i="1"/>
  <c r="R55" i="1"/>
  <c r="Q55" i="1"/>
  <c r="R54" i="1"/>
  <c r="Q54" i="1"/>
  <c r="R53" i="1"/>
  <c r="Q53" i="1"/>
  <c r="R50" i="1"/>
  <c r="Q50" i="1"/>
  <c r="R44" i="1"/>
  <c r="Q44" i="1"/>
  <c r="R42" i="1"/>
  <c r="Q42" i="1"/>
  <c r="Q35" i="1"/>
  <c r="R35" i="1"/>
  <c r="Q29" i="1"/>
  <c r="R27" i="1"/>
  <c r="Q27" i="1"/>
  <c r="R309" i="1" l="1"/>
  <c r="R348" i="1"/>
  <c r="Q348" i="1"/>
  <c r="Q60" i="1"/>
  <c r="R60" i="1"/>
  <c r="Q87" i="1"/>
  <c r="Q51" i="1"/>
  <c r="Q93" i="1"/>
  <c r="Q36" i="1"/>
  <c r="R93" i="1"/>
  <c r="Q85" i="1"/>
  <c r="R85" i="1"/>
  <c r="Q21" i="1"/>
  <c r="R303" i="1" l="1"/>
  <c r="Q79" i="1"/>
  <c r="G161" i="1" l="1"/>
  <c r="K161" i="1"/>
  <c r="M161" i="1"/>
  <c r="D151" i="1" l="1"/>
  <c r="E152" i="1" l="1"/>
  <c r="G152" i="1"/>
  <c r="I152" i="1"/>
  <c r="K152" i="1"/>
  <c r="M152" i="1"/>
  <c r="O152" i="1"/>
  <c r="D152" i="1"/>
  <c r="D145" i="1"/>
  <c r="D143" i="1"/>
  <c r="G122" i="1"/>
  <c r="I122" i="1"/>
  <c r="K122" i="1"/>
  <c r="M122" i="1"/>
  <c r="O122" i="1"/>
  <c r="D122" i="1"/>
  <c r="K101" i="1"/>
  <c r="M101" i="1"/>
  <c r="G101" i="1"/>
  <c r="D101" i="1"/>
  <c r="D95" i="1"/>
  <c r="E85" i="1"/>
  <c r="G85" i="1"/>
  <c r="I85" i="1"/>
  <c r="K85" i="1"/>
  <c r="M85" i="1"/>
  <c r="O85" i="1"/>
  <c r="G87" i="1"/>
  <c r="I87" i="1"/>
  <c r="K87" i="1"/>
  <c r="M87" i="1"/>
  <c r="O87" i="1"/>
  <c r="G93" i="1"/>
  <c r="I93" i="1"/>
  <c r="K93" i="1"/>
  <c r="M93" i="1"/>
  <c r="O93" i="1"/>
  <c r="D85" i="1"/>
  <c r="G68" i="1"/>
  <c r="I68" i="1"/>
  <c r="K68" i="1"/>
  <c r="E68" i="1"/>
  <c r="D68" i="1"/>
  <c r="O60" i="1"/>
  <c r="M60" i="1"/>
  <c r="K60" i="1"/>
  <c r="I60" i="1"/>
  <c r="E60" i="1"/>
  <c r="D60" i="1"/>
  <c r="O51" i="1"/>
  <c r="M51" i="1"/>
  <c r="K51" i="1"/>
  <c r="I51" i="1"/>
  <c r="E51" i="1"/>
  <c r="D51" i="1"/>
  <c r="R36" i="1"/>
  <c r="O36" i="1"/>
  <c r="M36" i="1"/>
  <c r="K36" i="1"/>
  <c r="E36" i="1"/>
  <c r="D36" i="1"/>
  <c r="O21" i="1"/>
  <c r="M21" i="1"/>
  <c r="K21" i="1"/>
  <c r="I21" i="1"/>
  <c r="G79" i="1"/>
  <c r="E21" i="1"/>
  <c r="D21" i="1"/>
  <c r="R113" i="1" l="1"/>
  <c r="I79" i="1"/>
  <c r="D137" i="1"/>
  <c r="K94" i="1"/>
  <c r="E79" i="1"/>
  <c r="O79" i="1"/>
  <c r="M79" i="1"/>
  <c r="D79" i="1"/>
  <c r="R51" i="1"/>
  <c r="M94" i="1"/>
  <c r="K79" i="1"/>
  <c r="R68" i="1"/>
  <c r="Q152" i="1"/>
  <c r="R122" i="1"/>
  <c r="R101" i="1"/>
  <c r="G94" i="1"/>
  <c r="Q122" i="1"/>
  <c r="D94" i="1"/>
  <c r="E107" i="1" l="1"/>
  <c r="R197" i="1"/>
  <c r="I107" i="1"/>
  <c r="D107" i="1"/>
  <c r="O107" i="1"/>
  <c r="K107" i="1"/>
  <c r="G107" i="1"/>
  <c r="R94" i="1"/>
  <c r="M107" i="1"/>
  <c r="R29" i="1"/>
  <c r="R183" i="1" l="1"/>
  <c r="R211" i="1"/>
  <c r="R209" i="1"/>
  <c r="R153" i="1"/>
  <c r="R87" i="1"/>
  <c r="R21" i="1"/>
  <c r="R240" i="1" l="1"/>
  <c r="R242" i="1"/>
  <c r="R155" i="1"/>
  <c r="R137" i="1"/>
  <c r="R208" i="1"/>
  <c r="R79" i="1"/>
  <c r="R152" i="1" l="1"/>
  <c r="R238" i="1"/>
  <c r="R241" i="1"/>
  <c r="R107" i="1"/>
  <c r="O158" i="1"/>
  <c r="M158" i="1"/>
  <c r="K158" i="1"/>
  <c r="I158" i="1"/>
  <c r="G158" i="1"/>
  <c r="E158" i="1"/>
  <c r="D158" i="1"/>
  <c r="R233" i="1" l="1"/>
  <c r="R246" i="1"/>
  <c r="O163" i="1"/>
  <c r="G163" i="1"/>
  <c r="Q158" i="1"/>
  <c r="R158" i="1"/>
  <c r="I163" i="1"/>
  <c r="M163" i="1"/>
  <c r="D163" i="1"/>
  <c r="R244" i="1" l="1"/>
  <c r="R250" i="1"/>
  <c r="R160" i="1"/>
  <c r="R248" i="1" l="1"/>
  <c r="Q161" i="1" l="1"/>
  <c r="Q162" i="1"/>
  <c r="R159" i="1" l="1"/>
  <c r="R161" i="1" l="1"/>
  <c r="R163" i="1" l="1"/>
</calcChain>
</file>

<file path=xl/sharedStrings.xml><?xml version="1.0" encoding="utf-8"?>
<sst xmlns="http://schemas.openxmlformats.org/spreadsheetml/2006/main" count="3600" uniqueCount="696">
  <si>
    <t>Приложение № 1</t>
  </si>
  <si>
    <t>к приказу Минэнерго России</t>
  </si>
  <si>
    <t>от «13» апреля 2017 г. № 310</t>
  </si>
  <si>
    <t>Форма № ___ Финансовый план субъекта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</si>
  <si>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</si>
  <si>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</si>
  <si>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</si>
  <si>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пп</t>
  </si>
  <si>
    <t>Показатель</t>
  </si>
  <si>
    <t>Ед. изм.</t>
  </si>
  <si>
    <t>Итого за период
реализации инвестиционной программы</t>
  </si>
  <si>
    <t>Факт</t>
  </si>
  <si>
    <t>Утвержденный план</t>
  </si>
  <si>
    <t>Предложение по корректировке утвержденного плана</t>
  </si>
  <si>
    <t>БЮДЖЕТ ДОХОДОВ И РАСХОДОВ</t>
  </si>
  <si>
    <t>I</t>
  </si>
  <si>
    <t>млн. рублей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</si>
  <si>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</si>
  <si>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</si>
  <si>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</si>
  <si>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</si>
  <si>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</si>
  <si>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</si>
  <si>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</si>
  <si>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</si>
  <si>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</si>
  <si>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</si>
  <si>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</si>
  <si>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</si>
  <si>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</si>
  <si>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</si>
  <si>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</si>
  <si>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</si>
  <si>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</si>
  <si>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</si>
  <si>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</si>
  <si>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</si>
  <si>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</si>
  <si>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</si>
  <si>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</si>
  <si>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</si>
  <si>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</si>
  <si>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</si>
  <si>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</si>
  <si>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</si>
  <si>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</si>
  <si>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</si>
  <si>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</si>
  <si>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</si>
  <si>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</si>
  <si>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</si>
  <si>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</si>
  <si>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</si>
  <si>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</si>
  <si>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</si>
  <si>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</si>
  <si>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</si>
  <si>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</si>
  <si>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</si>
  <si>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</si>
  <si>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</si>
  <si>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</si>
  <si>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</si>
  <si>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</si>
  <si>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</si>
  <si>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</si>
  <si>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</si>
  <si>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</si>
  <si>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</si>
  <si>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</si>
  <si>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</si>
  <si>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</si>
  <si>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</si>
  <si>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</si>
  <si>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</si>
  <si>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</si>
  <si>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</si>
  <si>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</si>
  <si>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</si>
  <si>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</si>
  <si>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</si>
  <si>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</si>
  <si>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</si>
  <si>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</si>
  <si>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</si>
  <si>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</si>
  <si>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</si>
  <si>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</si>
  <si>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</si>
  <si>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</si>
  <si>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</si>
  <si>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</si>
  <si>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</si>
  <si>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</si>
  <si>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</si>
  <si>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</si>
  <si>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</si>
  <si>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</si>
  <si>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</si>
  <si>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</si>
  <si>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</si>
  <si>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</si>
  <si>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</si>
  <si>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</si>
  <si>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</si>
  <si>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</si>
  <si>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</si>
  <si>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</si>
  <si>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</si>
  <si>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</si>
  <si>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</si>
  <si>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</si>
  <si>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</si>
  <si>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</si>
  <si>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</si>
  <si>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</si>
  <si>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</si>
  <si>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</si>
  <si>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</si>
  <si>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</si>
  <si>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</si>
  <si>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</si>
  <si>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</si>
  <si>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</si>
  <si>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</si>
  <si>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</si>
  <si>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</si>
  <si>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</si>
  <si>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</si>
  <si>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</si>
  <si>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</si>
  <si>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</si>
  <si>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</si>
  <si>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</si>
  <si>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</si>
  <si>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</si>
  <si>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</si>
  <si>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</si>
  <si>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</si>
  <si>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</si>
  <si>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</si>
  <si>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</si>
  <si>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</si>
  <si>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</si>
  <si>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</si>
  <si>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</si>
  <si>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</si>
  <si>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</si>
  <si>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</si>
  <si>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</si>
  <si>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</si>
  <si>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</si>
  <si>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</si>
  <si>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</si>
  <si>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</si>
  <si>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</si>
  <si>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</si>
  <si>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</si>
  <si>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</si>
  <si>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</si>
  <si>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</si>
  <si>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</si>
  <si>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</si>
  <si>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</si>
  <si>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</si>
  <si>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</si>
  <si>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</si>
  <si>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</si>
  <si>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</si>
  <si>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</si>
  <si>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</si>
  <si>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</si>
  <si>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</si>
  <si>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</si>
  <si>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</si>
  <si>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</si>
  <si>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</si>
  <si>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</si>
  <si>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</si>
  <si>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</si>
  <si>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</si>
  <si>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</si>
  <si>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</si>
  <si>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</si>
  <si>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</si>
  <si>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</si>
  <si>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</si>
  <si>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</si>
  <si>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</si>
  <si>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</si>
  <si>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</si>
  <si>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</si>
  <si>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</si>
  <si>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</si>
  <si>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</si>
  <si>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</si>
  <si>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</si>
  <si>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</si>
  <si>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</si>
  <si>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</si>
  <si>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</si>
  <si>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</si>
  <si>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</si>
  <si>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</si>
  <si>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</si>
  <si>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</si>
  <si>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</si>
  <si>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</si>
  <si>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</si>
  <si>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</si>
  <si>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</si>
  <si>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</si>
  <si>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</si>
  <si>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</si>
  <si>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</si>
  <si>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</si>
  <si>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</si>
  <si>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</si>
  <si>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</si>
  <si>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</si>
  <si>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</si>
  <si>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</si>
  <si>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</si>
  <si>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</si>
  <si>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</si>
  <si>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</si>
  <si>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</si>
  <si>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</si>
  <si>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</si>
  <si>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</si>
  <si>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</si>
  <si>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</si>
  <si>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</si>
  <si>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</si>
  <si>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</si>
  <si>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</si>
  <si>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</si>
  <si>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</si>
  <si>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</si>
  <si>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</si>
  <si>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</si>
  <si>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</si>
  <si>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</si>
  <si>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</si>
  <si>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</si>
  <si>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</si>
  <si>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</si>
  <si>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</si>
  <si>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</si>
  <si>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</si>
  <si>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</si>
  <si>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</si>
  <si>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</si>
  <si>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</si>
  <si>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</si>
  <si>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</si>
  <si>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</si>
  <si>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</si>
  <si>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</si>
  <si>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</si>
  <si>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</si>
  <si>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</si>
  <si>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</si>
  <si>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</si>
  <si>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</si>
  <si>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</si>
  <si>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</si>
  <si>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</si>
  <si>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</si>
  <si>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</si>
  <si>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</si>
  <si>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</si>
  <si>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</si>
  <si>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</si>
  <si>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</si>
  <si>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</si>
  <si>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</si>
  <si>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</si>
  <si>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</si>
  <si>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</si>
  <si>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</si>
  <si>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</si>
  <si>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</si>
  <si>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</si>
  <si>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</si>
  <si>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</si>
  <si>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</si>
  <si>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</si>
  <si>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</si>
  <si>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</si>
  <si>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</si>
  <si>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</si>
  <si>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</si>
  <si>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</si>
  <si>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</si>
  <si>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</si>
  <si>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</si>
  <si>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</si>
  <si>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</si>
  <si>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</si>
  <si>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</si>
  <si>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</si>
  <si>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</si>
  <si>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</si>
  <si>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</si>
  <si>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</si>
  <si>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</si>
  <si>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</si>
  <si>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</si>
  <si>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</si>
  <si>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</si>
  <si>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</si>
  <si>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</si>
  <si>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</si>
  <si>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</si>
  <si>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</si>
  <si>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</si>
  <si>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</si>
  <si>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</si>
  <si>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</si>
  <si>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</si>
  <si>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</si>
  <si>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</si>
  <si>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</si>
  <si>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</si>
  <si>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</si>
  <si>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</si>
  <si>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</si>
  <si>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</si>
  <si>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</si>
  <si>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</si>
  <si>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</si>
  <si>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</si>
  <si>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</si>
  <si>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</si>
  <si>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</si>
  <si>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</si>
  <si>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</si>
  <si>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</si>
  <si>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</si>
  <si>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</si>
  <si>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</si>
  <si>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</si>
  <si>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</si>
  <si>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</si>
  <si>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</si>
  <si>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</si>
  <si>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</si>
  <si>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</si>
  <si>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</si>
  <si>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</si>
  <si>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</si>
  <si>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</si>
  <si>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</si>
  <si>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</si>
  <si>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</si>
  <si>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</si>
  <si>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</si>
  <si>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</si>
  <si>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</si>
  <si>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</si>
  <si>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</si>
  <si>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</si>
  <si>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</si>
  <si>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</si>
  <si>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</si>
  <si>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</si>
  <si>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</si>
  <si>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</si>
  <si>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</si>
  <si>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</si>
  <si>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</si>
  <si>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</si>
  <si>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</si>
  <si>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</si>
  <si>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</si>
  <si>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</si>
  <si>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</si>
  <si>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</si>
  <si>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</si>
  <si>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</si>
  <si>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</si>
  <si>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</si>
  <si>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</si>
  <si>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</si>
  <si>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</si>
  <si>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</si>
  <si>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</si>
  <si>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</si>
  <si>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</si>
  <si>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</si>
  <si>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</si>
  <si>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</si>
  <si>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</si>
  <si>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</si>
  <si>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</si>
  <si>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</si>
  <si>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</si>
  <si>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</si>
  <si>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</si>
  <si>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</si>
  <si>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</si>
  <si>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</si>
  <si>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</si>
  <si>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</si>
  <si>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</si>
  <si>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</si>
  <si>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</si>
  <si>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</si>
  <si>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</si>
  <si>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</si>
  <si>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</si>
  <si>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</si>
  <si>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</si>
  <si>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</si>
  <si>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</si>
  <si>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</si>
  <si>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</si>
  <si>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</si>
  <si>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</si>
  <si>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</si>
  <si>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</si>
  <si>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</si>
  <si>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</si>
  <si>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</si>
  <si>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</si>
  <si>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</si>
  <si>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</si>
  <si>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</si>
  <si>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</si>
  <si>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</si>
  <si>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</si>
  <si>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</si>
  <si>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</si>
  <si>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</si>
  <si>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</si>
  <si>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</si>
  <si>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</si>
  <si>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</si>
  <si>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</si>
  <si>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</si>
  <si>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</si>
  <si>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</si>
  <si>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</si>
  <si>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</si>
  <si>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</si>
  <si>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</si>
  <si>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</si>
  <si>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</si>
  <si>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</si>
  <si>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</si>
  <si>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</si>
  <si>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</si>
  <si>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</si>
  <si>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</si>
  <si>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</si>
  <si>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</si>
  <si>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</si>
  <si>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</si>
  <si>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</si>
  <si>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</si>
  <si>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</si>
  <si>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</si>
  <si>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</si>
  <si>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</si>
  <si>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</si>
  <si>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</si>
  <si>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</si>
  <si>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</si>
  <si>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</si>
  <si>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</si>
  <si>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</si>
  <si>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</si>
  <si>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</si>
  <si>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</si>
  <si>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</si>
  <si>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</si>
  <si>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</si>
  <si>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</si>
  <si>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</si>
  <si>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</si>
  <si>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</si>
  <si>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</si>
  <si>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</si>
  <si>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</si>
  <si>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</si>
  <si>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</si>
  <si>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</si>
  <si>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</si>
  <si>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</si>
  <si>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</si>
  <si>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</si>
  <si>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</si>
  <si>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</si>
  <si>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</si>
  <si>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</si>
  <si>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</si>
  <si>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</si>
  <si>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</si>
  <si>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</si>
  <si>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</si>
  <si>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</si>
  <si>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</si>
  <si>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</si>
  <si>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</si>
  <si>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</si>
  <si>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</si>
  <si>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</si>
  <si>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</si>
  <si>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</si>
  <si>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</si>
  <si>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</si>
  <si>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</si>
  <si>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</si>
  <si>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</si>
  <si>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</si>
  <si>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</si>
  <si>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</si>
  <si>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</si>
  <si>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</si>
  <si>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</si>
  <si>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</si>
  <si>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</si>
  <si>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</si>
  <si>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</si>
  <si>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</si>
  <si>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</si>
  <si>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</si>
  <si>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</si>
  <si>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</si>
  <si>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</si>
  <si>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</si>
  <si>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</si>
  <si>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</si>
  <si>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</si>
  <si>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</si>
  <si>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</si>
  <si>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</si>
  <si>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</si>
  <si>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</si>
  <si>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</si>
  <si>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</si>
  <si>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</si>
  <si>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</si>
  <si>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</si>
  <si>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</si>
  <si>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</si>
  <si>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</si>
  <si>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</si>
  <si>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</si>
  <si>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</si>
  <si>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</si>
  <si>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</si>
  <si>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</si>
  <si>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</si>
  <si>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</si>
  <si>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</si>
  <si>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</si>
  <si>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</si>
  <si>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</si>
  <si>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</si>
  <si>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</si>
  <si>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</si>
  <si>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</si>
  <si>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</si>
  <si>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</si>
  <si>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</si>
  <si>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</si>
  <si>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</si>
  <si>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</si>
  <si>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</si>
  <si>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</si>
  <si>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</si>
  <si>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</si>
  <si>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</si>
  <si>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</si>
  <si>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</si>
  <si>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</si>
  <si>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</si>
  <si>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</si>
  <si>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</si>
  <si>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</si>
  <si>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</si>
  <si>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</si>
  <si>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</si>
  <si>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</si>
  <si>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</si>
  <si>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</si>
  <si>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</si>
  <si>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</si>
  <si>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</si>
  <si>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</si>
  <si>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</si>
  <si>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</si>
  <si>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</si>
  <si>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</si>
  <si>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</si>
  <si>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</si>
  <si>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</si>
  <si>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</si>
  <si>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</si>
  <si>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</si>
  <si>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</si>
  <si>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</si>
  <si>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</si>
  <si>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</si>
  <si>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</si>
  <si>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</si>
  <si>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</si>
  <si>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</si>
  <si>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</si>
  <si>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</si>
  <si>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</si>
  <si>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</si>
  <si>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</si>
  <si>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</si>
  <si>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</si>
  <si>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</si>
  <si>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</si>
  <si>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</si>
  <si>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</si>
  <si>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</si>
  <si>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</si>
  <si>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</si>
  <si>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</si>
  <si>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</si>
  <si>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</si>
  <si>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</si>
  <si>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</si>
  <si>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</si>
  <si>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</si>
  <si>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</si>
  <si>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</si>
  <si>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</si>
  <si>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</si>
  <si>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</si>
  <si>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</si>
  <si>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</si>
  <si>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</si>
  <si>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</si>
  <si>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</si>
  <si>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</si>
  <si>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</si>
  <si>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</si>
  <si>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</si>
  <si>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</si>
  <si>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</si>
  <si>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</si>
  <si>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</si>
  <si>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</si>
  <si>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</si>
  <si>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</si>
  <si>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</si>
  <si>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</si>
  <si>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</si>
  <si>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</si>
  <si>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</si>
  <si>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</si>
  <si>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</si>
  <si>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</si>
  <si>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</si>
  <si>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>услуги инфраструктурных организаций*****</t>
  </si>
  <si>
    <t>Прочие доходы и расходы (сальдо) (строка 4.1 – строка 4.2)</t>
  </si>
  <si>
    <t xml:space="preserve"> по сомнительным долгам</t>
  </si>
  <si>
    <t>Прибыль до налогообложения без учета процентов к уплате и амортизации (строкаV + строка 4.2.2 + строка II.IV)</t>
  </si>
  <si>
    <t xml:space="preserve">Поступления по заключенным инвестиционным соглашениям, в том числе </t>
  </si>
  <si>
    <t>Поступления  по полученным кредитам всего, в том числе:</t>
  </si>
  <si>
    <t>Поступления от эмиссии акций**</t>
  </si>
  <si>
    <t>вексели</t>
  </si>
  <si>
    <t>Сальдо денежных средств по операционной деятельности (строка X-строка XI) всего, в том числе: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</si>
  <si>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</si>
  <si>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финансовым операциям всего (строка XIV-строка XV), в том числе</t>
  </si>
  <si>
    <t>Итого сальдо денежных средств (строка XVI+строка XVII+строка XVIII+строка XIX)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</si>
  <si>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</si>
  <si>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энергиии и мощности</t>
  </si>
  <si>
    <t xml:space="preserve">по обязательствам перед поставщиками и подрядчиками по исполнению инвестиционной программы </t>
  </si>
  <si>
    <t>млн.кВт.ч</t>
  </si>
  <si>
    <t>Заявленная мощность***/фактическая мощность всего, в том числе:</t>
  </si>
  <si>
    <t>Неободимая валовая выручка сетевой организации в части содержания (строка 1.3-строка 2.2.1-строка 2.2.2-строка 2.1.2.1.1)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</si>
  <si>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</si>
  <si>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 в части управления технологическими режимами </t>
  </si>
  <si>
    <t>1.2.3.1.2.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</si>
  <si>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</si>
  <si>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</si>
  <si>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Год раскрытия информации: 2023 год</t>
  </si>
  <si>
    <t>Субъект Российской Федерации: Тульская область</t>
  </si>
  <si>
    <t xml:space="preserve"> -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</si>
  <si>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</si>
  <si>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</si>
  <si>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</si>
  <si>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</si>
  <si>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</si>
  <si>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</si>
  <si>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</si>
  <si>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</si>
  <si>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342,234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</si>
</sst>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3" formatCode="_-* #,##0.00_-;\-* #,##0.00_-;_-* &quot;-&quot;??_-;_-@_-"/>
    <numFmt numFmtId="164" formatCode="_-* #,##0.00\ _₽_-;\-* #,##0.00\ _₽_-;_-* &quot;-&quot;??\ _₽_-;_-@_-"/>
    <numFmt numFmtId="165" formatCode="_(* #,##0.00_);_(* \(#,##0.00\);_(* &quot;-&quot;??_);_(@_)"/>
    <numFmt numFmtId="166" formatCode="#,##0.00_ ;[Red]\-#,##0.00\ "/>
    <numFmt numFmtId="167" formatCode="#,##0.0"/>
    <numFmt numFmtId="168" formatCode="#,##0;\-#,##0;\-"/>
    <numFmt numFmtId="169" formatCode="#,##0.0;\-#,##0.0;\-"/>
    <numFmt numFmtId="170" formatCode="#,##0.00;\-#,##0.00;\-"/>
    <numFmt numFmtId="171" formatCode="_-* #,##0.00_р_._-;\-* #,##0.00_р_._-;_-* &quot;-&quot;??_р_._-;_-@_-"/>
    <numFmt numFmtId="172" formatCode="#,##0.00_ ;\-#,##0.00\ "/>
    <numFmt numFmtId="173" formatCode="_-* #,##0.00&quot;р.&quot;_-;\-* #,##0.00&quot;р.&quot;_-;_-* &quot;-&quot;??&quot;р.&quot;_-;_-@_-"/>
    <numFmt numFmtId="174" formatCode="0.0"/>
    <numFmt numFmtId="175" formatCode="&quot;$&quot;#,##0_);[Red]\(&quot;$&quot;#,##0\)"/>
    <numFmt numFmtId="176" formatCode="_-* #,##0_$_-;\-* #,##0_$_-;_-* &quot;-&quot;_$_-;_-@_-"/>
    <numFmt numFmtId="177" formatCode="_-* #,##0.00&quot;$&quot;_-;\-* #,##0.00&quot;$&quot;_-;_-* &quot;-&quot;??&quot;$&quot;_-;_-@_-"/>
    <numFmt numFmtId="178" formatCode="_-* #,##0.00_$_-;\-* #,##0.00_$_-;_-* &quot;-&quot;??_$_-;_-@_-"/>
    <numFmt numFmtId="179" formatCode="General_)"/>
    <numFmt numFmtId="180" formatCode="0.0%"/>
    <numFmt numFmtId="181" formatCode="0.0%_);\(0.0%\)"/>
    <numFmt numFmtId="182" formatCode="#,##0_);[Red]\(#,##0\)"/>
    <numFmt numFmtId="183" formatCode="_-* #,##0&quot;đ.&quot;_-;\-* #,##0&quot;đ.&quot;_-;_-* &quot;-&quot;&quot;đ.&quot;_-;_-@_-"/>
    <numFmt numFmtId="184" formatCode="_-* #,##0.00&quot;đ.&quot;_-;\-* #,##0.00&quot;đ.&quot;_-;_-* &quot;-&quot;??&quot;đ.&quot;_-;_-@_-"/>
    <numFmt numFmtId="185" formatCode="\$#,##0\ ;\(\$#,##0\)"/>
    <numFmt numFmtId="186" formatCode="_-* #,##0.00[$€-1]_-;\-* #,##0.00[$€-1]_-;_-* &quot;-&quot;??[$€-1]_-"/>
    <numFmt numFmtId="187" formatCode="#,##0_);[Blue]\(#,##0\)"/>
    <numFmt numFmtId="188" formatCode="_-* #,##0_đ_._-;\-* #,##0_đ_._-;_-* &quot;-&quot;_đ_._-;_-@_-"/>
    <numFmt numFmtId="189" formatCode="_-* #,##0.00_đ_._-;\-* #,##0.00_đ_._-;_-* &quot;-&quot;??_đ_._-;_-@_-"/>
    <numFmt numFmtId="190" formatCode="_-* #,##0\ _р_._-;\-* #,##0\ _р_._-;_-* &quot;-&quot;\ _р_._-;_-@_-"/>
    <numFmt numFmtId="191" formatCode="_-* #,##0.00\ _р_._-;\-* #,##0.00\ _р_._-;_-* &quot;-&quot;??\ _р_._-;_-@_-"/>
    <numFmt numFmtId="192" formatCode="0.00000"/>
    <numFmt numFmtId="193" formatCode="#,##0.000000_ ;[Red]\-#,##0.000000\ "/>
    <numFmt numFmtId="194" formatCode="#,##0.00000"/>
    <numFmt numFmtId="195" formatCode="#,##0.000"/>
    <numFmt numFmtId="196" formatCode="0.000000"/>
  </numFmts>
  <fonts count="7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u/>
      <sz val="8"/>
      <color indexed="12"/>
      <name val="Arial Cyr"/>
      <charset val="204"/>
    </font>
    <font>
      <sz val="14"/>
      <name val="Times New Roman"/>
      <family val="1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4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2"/>
      <color indexed="24"/>
      <name val="Arial"/>
      <family val="2"/>
      <charset val="204"/>
    </font>
    <font>
      <b/>
      <sz val="8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40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171" fontId="11" fillId="0" borderId="0" applyFont="0" applyFill="0" applyBorder="0" applyAlignment="0" applyProtection="0"/>
    <xf numFmtId="0" fontId="12" fillId="0" borderId="0"/>
    <xf numFmtId="180" fontId="31" fillId="0" borderId="0">
      <alignment vertical="top"/>
    </xf>
    <xf numFmtId="180" fontId="32" fillId="0" borderId="0">
      <alignment vertical="top"/>
    </xf>
    <xf numFmtId="181" fontId="32" fillId="2" borderId="0">
      <alignment vertical="top"/>
    </xf>
    <xf numFmtId="180" fontId="32" fillId="3" borderId="0">
      <alignment vertical="top"/>
    </xf>
    <xf numFmtId="182" fontId="31" fillId="0" borderId="0">
      <alignment vertical="top"/>
    </xf>
    <xf numFmtId="182" fontId="31" fillId="0" borderId="0">
      <alignment vertical="top"/>
    </xf>
    <xf numFmtId="0" fontId="33" fillId="0" borderId="0"/>
    <xf numFmtId="0" fontId="34" fillId="0" borderId="0"/>
    <xf numFmtId="182" fontId="31" fillId="0" borderId="0">
      <alignment vertical="top"/>
    </xf>
    <xf numFmtId="0" fontId="34" fillId="0" borderId="0"/>
    <xf numFmtId="0" fontId="34" fillId="0" borderId="0"/>
    <xf numFmtId="0" fontId="33" fillId="0" borderId="0"/>
    <xf numFmtId="182" fontId="31" fillId="0" borderId="0">
      <alignment vertical="top"/>
    </xf>
    <xf numFmtId="0" fontId="33" fillId="0" borderId="0"/>
    <xf numFmtId="0" fontId="33" fillId="0" borderId="0"/>
    <xf numFmtId="0" fontId="33" fillId="0" borderId="0"/>
    <xf numFmtId="182" fontId="31" fillId="0" borderId="0">
      <alignment vertical="top"/>
    </xf>
    <xf numFmtId="182" fontId="31" fillId="0" borderId="0">
      <alignment vertical="top"/>
    </xf>
    <xf numFmtId="0" fontId="33" fillId="0" borderId="0"/>
    <xf numFmtId="0" fontId="34" fillId="0" borderId="0"/>
    <xf numFmtId="0" fontId="34" fillId="0" borderId="0"/>
    <xf numFmtId="0" fontId="33" fillId="0" borderId="0"/>
    <xf numFmtId="0" fontId="34" fillId="0" borderId="0"/>
    <xf numFmtId="0" fontId="34" fillId="0" borderId="0"/>
    <xf numFmtId="173" fontId="35" fillId="0" borderId="0">
      <protection locked="0"/>
    </xf>
    <xf numFmtId="173" fontId="35" fillId="0" borderId="0">
      <protection locked="0"/>
    </xf>
    <xf numFmtId="173" fontId="35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5" fillId="0" borderId="29">
      <protection locked="0"/>
    </xf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179" fontId="38" fillId="0" borderId="30">
      <protection locked="0"/>
    </xf>
    <xf numFmtId="183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25" fillId="5" borderId="0" applyNumberFormat="0" applyBorder="0" applyAlignment="0" applyProtection="0"/>
    <xf numFmtId="0" fontId="17" fillId="22" borderId="31" applyNumberFormat="0" applyAlignment="0" applyProtection="0"/>
    <xf numFmtId="0" fontId="22" fillId="23" borderId="32" applyNumberFormat="0" applyAlignment="0" applyProtection="0"/>
    <xf numFmtId="176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3" fontId="40" fillId="0" borderId="0" applyFont="0" applyFill="0" applyBorder="0" applyAlignment="0" applyProtection="0"/>
    <xf numFmtId="179" fontId="41" fillId="24" borderId="30"/>
    <xf numFmtId="175" fontId="42" fillId="0" borderId="0" applyFont="0" applyFill="0" applyBorder="0" applyAlignment="0" applyProtection="0"/>
    <xf numFmtId="177" fontId="39" fillId="0" borderId="0" applyFont="0" applyFill="0" applyBorder="0" applyAlignment="0" applyProtection="0"/>
    <xf numFmtId="185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4" fontId="30" fillId="0" borderId="0">
      <alignment vertical="top"/>
    </xf>
    <xf numFmtId="182" fontId="43" fillId="0" borderId="0">
      <alignment vertical="top"/>
    </xf>
    <xf numFmtId="186" fontId="44" fillId="0" borderId="0" applyFont="0" applyFill="0" applyBorder="0" applyAlignment="0" applyProtection="0"/>
    <xf numFmtId="0" fontId="26" fillId="0" borderId="0" applyNumberFormat="0" applyFill="0" applyBorder="0" applyAlignment="0" applyProtection="0"/>
    <xf numFmtId="2" fontId="40" fillId="0" borderId="0" applyFont="0" applyFill="0" applyBorder="0" applyAlignment="0" applyProtection="0"/>
    <xf numFmtId="0" fontId="29" fillId="6" borderId="0" applyNumberFormat="0" applyBorder="0" applyAlignment="0" applyProtection="0"/>
    <xf numFmtId="0" fontId="45" fillId="0" borderId="0">
      <alignment vertical="top"/>
    </xf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0" fillId="0" borderId="33" applyNumberFormat="0" applyFill="0" applyAlignment="0" applyProtection="0"/>
    <xf numFmtId="0" fontId="20" fillId="0" borderId="0" applyNumberFormat="0" applyFill="0" applyBorder="0" applyAlignment="0" applyProtection="0"/>
    <xf numFmtId="182" fontId="48" fillId="0" borderId="0">
      <alignment vertical="top"/>
    </xf>
    <xf numFmtId="179" fontId="49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15" fillId="9" borderId="31" applyNumberFormat="0" applyAlignment="0" applyProtection="0"/>
    <xf numFmtId="182" fontId="32" fillId="0" borderId="0">
      <alignment vertical="top"/>
    </xf>
    <xf numFmtId="182" fontId="32" fillId="2" borderId="0">
      <alignment vertical="top"/>
    </xf>
    <xf numFmtId="187" fontId="32" fillId="3" borderId="0">
      <alignment vertical="top"/>
    </xf>
    <xf numFmtId="0" fontId="27" fillId="0" borderId="34" applyNumberFormat="0" applyFill="0" applyAlignment="0" applyProtection="0"/>
    <xf numFmtId="0" fontId="24" fillId="25" borderId="0" applyNumberFormat="0" applyBorder="0" applyAlignment="0" applyProtection="0"/>
    <xf numFmtId="0" fontId="12" fillId="0" borderId="0"/>
    <xf numFmtId="0" fontId="51" fillId="0" borderId="0"/>
    <xf numFmtId="0" fontId="13" fillId="26" borderId="35" applyNumberFormat="0" applyFont="0" applyAlignment="0" applyProtection="0"/>
    <xf numFmtId="188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6" fillId="22" borderId="36" applyNumberFormat="0" applyAlignment="0" applyProtection="0"/>
    <xf numFmtId="0" fontId="52" fillId="0" borderId="0" applyNumberFormat="0">
      <alignment horizontal="left"/>
    </xf>
    <xf numFmtId="4" fontId="53" fillId="27" borderId="36" applyNumberFormat="0" applyProtection="0">
      <alignment vertical="center"/>
    </xf>
    <xf numFmtId="4" fontId="54" fillId="27" borderId="36" applyNumberFormat="0" applyProtection="0">
      <alignment vertical="center"/>
    </xf>
    <xf numFmtId="4" fontId="53" fillId="27" borderId="36" applyNumberFormat="0" applyProtection="0">
      <alignment horizontal="left" vertical="center" indent="1"/>
    </xf>
    <xf numFmtId="4" fontId="53" fillId="27" borderId="36" applyNumberFormat="0" applyProtection="0">
      <alignment horizontal="left" vertical="center" indent="1"/>
    </xf>
    <xf numFmtId="0" fontId="39" fillId="28" borderId="36" applyNumberFormat="0" applyProtection="0">
      <alignment horizontal="left" vertical="center" indent="1"/>
    </xf>
    <xf numFmtId="4" fontId="53" fillId="29" borderId="36" applyNumberFormat="0" applyProtection="0">
      <alignment horizontal="right" vertical="center"/>
    </xf>
    <xf numFmtId="4" fontId="53" fillId="30" borderId="36" applyNumberFormat="0" applyProtection="0">
      <alignment horizontal="right" vertical="center"/>
    </xf>
    <xf numFmtId="4" fontId="53" fillId="31" borderId="36" applyNumberFormat="0" applyProtection="0">
      <alignment horizontal="right" vertical="center"/>
    </xf>
    <xf numFmtId="4" fontId="53" fillId="32" borderId="36" applyNumberFormat="0" applyProtection="0">
      <alignment horizontal="right" vertical="center"/>
    </xf>
    <xf numFmtId="4" fontId="53" fillId="33" borderId="36" applyNumberFormat="0" applyProtection="0">
      <alignment horizontal="right" vertical="center"/>
    </xf>
    <xf numFmtId="4" fontId="53" fillId="34" borderId="36" applyNumberFormat="0" applyProtection="0">
      <alignment horizontal="right" vertical="center"/>
    </xf>
    <xf numFmtId="4" fontId="53" fillId="35" borderId="36" applyNumberFormat="0" applyProtection="0">
      <alignment horizontal="right" vertical="center"/>
    </xf>
    <xf numFmtId="4" fontId="53" fillId="36" borderId="36" applyNumberFormat="0" applyProtection="0">
      <alignment horizontal="right" vertical="center"/>
    </xf>
    <xf numFmtId="4" fontId="53" fillId="37" borderId="36" applyNumberFormat="0" applyProtection="0">
      <alignment horizontal="right" vertical="center"/>
    </xf>
    <xf numFmtId="4" fontId="55" fillId="38" borderId="36" applyNumberFormat="0" applyProtection="0">
      <alignment horizontal="left" vertical="center" indent="1"/>
    </xf>
    <xf numFmtId="4" fontId="53" fillId="39" borderId="37" applyNumberFormat="0" applyProtection="0">
      <alignment horizontal="left" vertical="center" indent="1"/>
    </xf>
    <xf numFmtId="4" fontId="56" fillId="40" borderId="0" applyNumberFormat="0" applyProtection="0">
      <alignment horizontal="left" vertical="center" indent="1"/>
    </xf>
    <xf numFmtId="0" fontId="39" fillId="28" borderId="36" applyNumberFormat="0" applyProtection="0">
      <alignment horizontal="left" vertical="center" indent="1"/>
    </xf>
    <xf numFmtId="4" fontId="57" fillId="39" borderId="36" applyNumberFormat="0" applyProtection="0">
      <alignment horizontal="left" vertical="center" indent="1"/>
    </xf>
    <xf numFmtId="4" fontId="57" fillId="41" borderId="36" applyNumberFormat="0" applyProtection="0">
      <alignment horizontal="left" vertical="center" indent="1"/>
    </xf>
    <xf numFmtId="0" fontId="39" fillId="41" borderId="36" applyNumberFormat="0" applyProtection="0">
      <alignment horizontal="left" vertical="center" indent="1"/>
    </xf>
    <xf numFmtId="0" fontId="39" fillId="41" borderId="36" applyNumberFormat="0" applyProtection="0">
      <alignment horizontal="left" vertical="center" indent="1"/>
    </xf>
    <xf numFmtId="0" fontId="39" fillId="42" borderId="36" applyNumberFormat="0" applyProtection="0">
      <alignment horizontal="left" vertical="center" indent="1"/>
    </xf>
    <xf numFmtId="0" fontId="39" fillId="42" borderId="36" applyNumberFormat="0" applyProtection="0">
      <alignment horizontal="left" vertical="center" indent="1"/>
    </xf>
    <xf numFmtId="0" fontId="39" fillId="2" borderId="36" applyNumberFormat="0" applyProtection="0">
      <alignment horizontal="left" vertical="center" indent="1"/>
    </xf>
    <xf numFmtId="0" fontId="39" fillId="2" borderId="36" applyNumberFormat="0" applyProtection="0">
      <alignment horizontal="left" vertical="center" indent="1"/>
    </xf>
    <xf numFmtId="0" fontId="39" fillId="28" borderId="36" applyNumberFormat="0" applyProtection="0">
      <alignment horizontal="left" vertical="center" indent="1"/>
    </xf>
    <xf numFmtId="0" fontId="39" fillId="28" borderId="36" applyNumberFormat="0" applyProtection="0">
      <alignment horizontal="left" vertical="center" indent="1"/>
    </xf>
    <xf numFmtId="0" fontId="12" fillId="0" borderId="0"/>
    <xf numFmtId="4" fontId="53" fillId="43" borderId="36" applyNumberFormat="0" applyProtection="0">
      <alignment vertical="center"/>
    </xf>
    <xf numFmtId="4" fontId="54" fillId="43" borderId="36" applyNumberFormat="0" applyProtection="0">
      <alignment vertical="center"/>
    </xf>
    <xf numFmtId="4" fontId="53" fillId="43" borderId="36" applyNumberFormat="0" applyProtection="0">
      <alignment horizontal="left" vertical="center" indent="1"/>
    </xf>
    <xf numFmtId="4" fontId="53" fillId="43" borderId="36" applyNumberFormat="0" applyProtection="0">
      <alignment horizontal="left" vertical="center" indent="1"/>
    </xf>
    <xf numFmtId="4" fontId="53" fillId="39" borderId="36" applyNumberFormat="0" applyProtection="0">
      <alignment horizontal="right" vertical="center"/>
    </xf>
    <xf numFmtId="4" fontId="54" fillId="39" borderId="36" applyNumberFormat="0" applyProtection="0">
      <alignment horizontal="right" vertical="center"/>
    </xf>
    <xf numFmtId="0" fontId="39" fillId="28" borderId="36" applyNumberFormat="0" applyProtection="0">
      <alignment horizontal="left" vertical="center" indent="1"/>
    </xf>
    <xf numFmtId="0" fontId="39" fillId="28" borderId="36" applyNumberFormat="0" applyProtection="0">
      <alignment horizontal="left" vertical="center" indent="1"/>
    </xf>
    <xf numFmtId="0" fontId="58" fillId="0" borderId="0"/>
    <xf numFmtId="4" fontId="59" fillId="39" borderId="36" applyNumberFormat="0" applyProtection="0">
      <alignment horizontal="right" vertical="center"/>
    </xf>
    <xf numFmtId="182" fontId="60" fillId="44" borderId="0">
      <alignment horizontal="right" vertical="top"/>
    </xf>
    <xf numFmtId="0" fontId="23" fillId="0" borderId="0" applyNumberFormat="0" applyFill="0" applyBorder="0" applyAlignment="0" applyProtection="0"/>
    <xf numFmtId="0" fontId="40" fillId="0" borderId="38" applyNumberFormat="0" applyFont="0" applyFill="0" applyAlignment="0" applyProtection="0"/>
    <xf numFmtId="0" fontId="28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179" fontId="38" fillId="0" borderId="30">
      <protection locked="0"/>
    </xf>
    <xf numFmtId="0" fontId="15" fillId="9" borderId="31" applyNumberFormat="0" applyAlignment="0" applyProtection="0"/>
    <xf numFmtId="0" fontId="16" fillId="22" borderId="36" applyNumberFormat="0" applyAlignment="0" applyProtection="0"/>
    <xf numFmtId="0" fontId="17" fillId="22" borderId="31" applyNumberFormat="0" applyAlignment="0" applyProtection="0"/>
    <xf numFmtId="0" fontId="61" fillId="0" borderId="0" applyBorder="0">
      <alignment horizontal="center" vertical="center" wrapText="1"/>
    </xf>
    <xf numFmtId="0" fontId="18" fillId="0" borderId="39" applyNumberFormat="0" applyFill="0" applyAlignment="0" applyProtection="0"/>
    <xf numFmtId="0" fontId="19" fillId="0" borderId="40" applyNumberFormat="0" applyFill="0" applyAlignment="0" applyProtection="0"/>
    <xf numFmtId="0" fontId="20" fillId="0" borderId="33" applyNumberFormat="0" applyFill="0" applyAlignment="0" applyProtection="0"/>
    <xf numFmtId="0" fontId="20" fillId="0" borderId="0" applyNumberFormat="0" applyFill="0" applyBorder="0" applyAlignment="0" applyProtection="0"/>
    <xf numFmtId="0" fontId="62" fillId="0" borderId="41" applyBorder="0">
      <alignment horizontal="center" vertical="center" wrapText="1"/>
    </xf>
    <xf numFmtId="179" fontId="41" fillId="24" borderId="30"/>
    <xf numFmtId="4" fontId="63" fillId="27" borderId="42" applyBorder="0">
      <alignment horizontal="right"/>
    </xf>
    <xf numFmtId="49" fontId="64" fillId="0" borderId="0" applyBorder="0">
      <alignment vertical="center"/>
    </xf>
    <xf numFmtId="0" fontId="21" fillId="0" borderId="43" applyNumberFormat="0" applyFill="0" applyAlignment="0" applyProtection="0"/>
    <xf numFmtId="3" fontId="41" fillId="0" borderId="42" applyBorder="0">
      <alignment vertical="center"/>
    </xf>
    <xf numFmtId="0" fontId="22" fillId="23" borderId="32" applyNumberFormat="0" applyAlignment="0" applyProtection="0"/>
    <xf numFmtId="0" fontId="65" fillId="3" borderId="0" applyFill="0">
      <alignment wrapText="1"/>
    </xf>
    <xf numFmtId="0" fontId="66" fillId="0" borderId="0">
      <alignment horizontal="center" vertical="top" wrapText="1"/>
    </xf>
    <xf numFmtId="0" fontId="67" fillId="0" borderId="0">
      <alignment horizontal="centerContinuous" vertical="center" wrapText="1"/>
    </xf>
    <xf numFmtId="0" fontId="23" fillId="0" borderId="0" applyNumberFormat="0" applyFill="0" applyBorder="0" applyAlignment="0" applyProtection="0"/>
    <xf numFmtId="0" fontId="24" fillId="25" borderId="0" applyNumberFormat="0" applyBorder="0" applyAlignment="0" applyProtection="0"/>
    <xf numFmtId="0" fontId="3" fillId="0" borderId="0"/>
    <xf numFmtId="0" fontId="3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9" fillId="0" borderId="0"/>
    <xf numFmtId="0" fontId="39" fillId="0" borderId="0"/>
    <xf numFmtId="0" fontId="25" fillId="5" borderId="0" applyNumberFormat="0" applyBorder="0" applyAlignment="0" applyProtection="0"/>
    <xf numFmtId="0" fontId="12" fillId="0" borderId="0" applyFont="0" applyFill="0" applyBorder="0" applyProtection="0">
      <alignment horizontal="center" vertical="center" wrapText="1"/>
    </xf>
    <xf numFmtId="0" fontId="12" fillId="0" borderId="0" applyNumberFormat="0" applyFont="0" applyFill="0" applyBorder="0" applyProtection="0">
      <alignment horizontal="justify" vertical="center" wrapText="1"/>
    </xf>
    <xf numFmtId="174" fontId="68" fillId="27" borderId="44" applyNumberFormat="0" applyBorder="0" applyAlignment="0">
      <alignment vertical="center"/>
      <protection locked="0"/>
    </xf>
    <xf numFmtId="0" fontId="26" fillId="0" borderId="0" applyNumberFormat="0" applyFill="0" applyBorder="0" applyAlignment="0" applyProtection="0"/>
    <xf numFmtId="0" fontId="63" fillId="26" borderId="35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7" fillId="0" borderId="34" applyNumberFormat="0" applyFill="0" applyAlignment="0" applyProtection="0"/>
    <xf numFmtId="0" fontId="34" fillId="0" borderId="0"/>
    <xf numFmtId="182" fontId="31" fillId="0" borderId="0">
      <alignment vertical="top"/>
    </xf>
    <xf numFmtId="3" fontId="69" fillId="0" borderId="0"/>
    <xf numFmtId="0" fontId="28" fillId="0" borderId="0" applyNumberFormat="0" applyFill="0" applyBorder="0" applyAlignment="0" applyProtection="0"/>
    <xf numFmtId="49" fontId="65" fillId="0" borderId="0">
      <alignment horizontal="center"/>
    </xf>
    <xf numFmtId="190" fontId="12" fillId="0" borderId="0" applyFont="0" applyFill="0" applyBorder="0" applyAlignment="0" applyProtection="0"/>
    <xf numFmtId="191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4" fontId="63" fillId="3" borderId="0" applyBorder="0">
      <alignment horizontal="right"/>
    </xf>
    <xf numFmtId="4" fontId="63" fillId="3" borderId="0" applyBorder="0">
      <alignment horizontal="right"/>
    </xf>
    <xf numFmtId="4" fontId="63" fillId="3" borderId="0" applyBorder="0">
      <alignment horizontal="right"/>
    </xf>
    <xf numFmtId="4" fontId="63" fillId="45" borderId="2" applyBorder="0">
      <alignment horizontal="right"/>
    </xf>
    <xf numFmtId="4" fontId="63" fillId="3" borderId="42" applyFont="0" applyBorder="0">
      <alignment horizontal="right"/>
    </xf>
    <xf numFmtId="0" fontId="29" fillId="6" borderId="0" applyNumberFormat="0" applyBorder="0" applyAlignment="0" applyProtection="0"/>
    <xf numFmtId="167" fontId="12" fillId="0" borderId="42" applyFont="0" applyFill="0" applyBorder="0" applyProtection="0">
      <alignment horizontal="center" vertical="center"/>
    </xf>
    <xf numFmtId="173" fontId="35" fillId="0" borderId="0">
      <protection locked="0"/>
    </xf>
    <xf numFmtId="0" fontId="38" fillId="0" borderId="42" applyBorder="0">
      <alignment horizontal="center" vertical="center" wrapText="1"/>
    </xf>
    <xf numFmtId="0" fontId="11" fillId="0" borderId="0"/>
    <xf numFmtId="165" fontId="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38" fontId="31" fillId="0" borderId="0">
      <alignment vertical="top"/>
    </xf>
    <xf numFmtId="38" fontId="31" fillId="0" borderId="0">
      <alignment vertical="top"/>
    </xf>
    <xf numFmtId="38" fontId="31" fillId="0" borderId="0">
      <alignment vertical="top"/>
    </xf>
    <xf numFmtId="38" fontId="31" fillId="0" borderId="0">
      <alignment vertical="top"/>
    </xf>
    <xf numFmtId="38" fontId="31" fillId="0" borderId="0">
      <alignment vertical="top"/>
    </xf>
    <xf numFmtId="38" fontId="31" fillId="0" borderId="0">
      <alignment vertical="top"/>
    </xf>
    <xf numFmtId="38" fontId="43" fillId="0" borderId="0">
      <alignment vertical="top"/>
    </xf>
    <xf numFmtId="38" fontId="48" fillId="0" borderId="0">
      <alignment vertical="top"/>
    </xf>
    <xf numFmtId="38" fontId="32" fillId="0" borderId="0">
      <alignment vertical="top"/>
    </xf>
    <xf numFmtId="38" fontId="32" fillId="2" borderId="0">
      <alignment vertical="top"/>
    </xf>
    <xf numFmtId="38" fontId="60" fillId="44" borderId="0">
      <alignment horizontal="right" vertical="top"/>
    </xf>
    <xf numFmtId="38" fontId="31" fillId="0" borderId="0">
      <alignment vertical="top"/>
    </xf>
    <xf numFmtId="43" fontId="1" fillId="0" borderId="0" applyFont="0" applyFill="0" applyBorder="0" applyAlignment="0" applyProtection="0"/>
  </cellStyleXfs>
  <cellXfs count="244">
    <xf numFmtId="0" fontId="0" fillId="0" borderId="0" xfId="0"/>
    <xf numFmtId="3" fontId="1" fillId="0" borderId="10" xfId="1" applyNumberFormat="1" applyFont="1" applyFill="1" applyBorder="1" applyAlignment="1">
      <alignment horizontal="center" vertical="center"/>
    </xf>
    <xf numFmtId="170" fontId="1" fillId="0" borderId="42" xfId="1" applyNumberFormat="1" applyFont="1" applyFill="1" applyBorder="1" applyAlignment="1">
      <alignment horizontal="center" vertical="center"/>
    </xf>
    <xf numFmtId="170" fontId="9" fillId="0" borderId="9" xfId="1" applyNumberFormat="1" applyFont="1" applyFill="1" applyBorder="1" applyAlignment="1">
      <alignment horizontal="center" vertical="center"/>
    </xf>
    <xf numFmtId="170" fontId="1" fillId="0" borderId="22" xfId="1" applyNumberFormat="1" applyFont="1" applyFill="1" applyBorder="1" applyAlignment="1">
      <alignment horizontal="center" vertical="center"/>
    </xf>
    <xf numFmtId="3" fontId="1" fillId="0" borderId="47" xfId="1" applyNumberFormat="1" applyFont="1" applyFill="1" applyBorder="1" applyAlignment="1">
      <alignment horizontal="center" vertical="center"/>
    </xf>
    <xf numFmtId="170" fontId="9" fillId="0" borderId="10" xfId="1" applyNumberFormat="1" applyFont="1" applyFill="1" applyBorder="1" applyAlignment="1">
      <alignment horizontal="center" vertical="center"/>
    </xf>
    <xf numFmtId="170" fontId="1" fillId="0" borderId="45" xfId="1" applyNumberFormat="1" applyFont="1" applyFill="1" applyBorder="1" applyAlignment="1">
      <alignment horizontal="center" vertical="center"/>
    </xf>
    <xf numFmtId="170" fontId="1" fillId="0" borderId="10" xfId="1" applyNumberFormat="1" applyFont="1" applyFill="1" applyBorder="1" applyAlignment="1">
      <alignment horizontal="center" vertical="center"/>
    </xf>
    <xf numFmtId="170" fontId="1" fillId="0" borderId="42" xfId="224" applyNumberFormat="1" applyFont="1" applyFill="1" applyBorder="1" applyAlignment="1">
      <alignment horizontal="center" vertical="center"/>
    </xf>
    <xf numFmtId="2" fontId="1" fillId="0" borderId="22" xfId="1" applyNumberFormat="1" applyFont="1" applyFill="1" applyBorder="1" applyAlignment="1">
      <alignment horizontal="center" vertical="center"/>
    </xf>
    <xf numFmtId="2" fontId="1" fillId="0" borderId="42" xfId="1" applyNumberFormat="1" applyFont="1" applyFill="1" applyBorder="1" applyAlignment="1">
      <alignment horizontal="center" vertical="center"/>
    </xf>
    <xf numFmtId="4" fontId="1" fillId="0" borderId="42" xfId="1" applyNumberFormat="1" applyFont="1" applyFill="1" applyBorder="1" applyAlignment="1">
      <alignment horizontal="center" vertical="center"/>
    </xf>
    <xf numFmtId="2" fontId="1" fillId="0" borderId="46" xfId="224" applyNumberFormat="1" applyFont="1" applyFill="1" applyBorder="1" applyAlignment="1">
      <alignment horizontal="center" vertical="center"/>
    </xf>
    <xf numFmtId="2" fontId="1" fillId="0" borderId="42" xfId="224" applyNumberFormat="1" applyFont="1" applyFill="1" applyBorder="1" applyAlignment="1">
      <alignment horizontal="center" vertical="center"/>
    </xf>
    <xf numFmtId="2" fontId="1" fillId="0" borderId="0" xfId="224" applyNumberFormat="1" applyFont="1" applyFill="1" applyBorder="1" applyAlignment="1">
      <alignment horizontal="center" vertical="center"/>
    </xf>
    <xf numFmtId="192" fontId="1" fillId="0" borderId="42" xfId="224" applyNumberFormat="1" applyFont="1" applyFill="1" applyBorder="1" applyAlignment="1">
      <alignment horizontal="center" vertical="center"/>
    </xf>
    <xf numFmtId="2" fontId="1" fillId="0" borderId="45" xfId="1" applyNumberFormat="1" applyFont="1" applyFill="1" applyBorder="1" applyAlignment="1">
      <alignment horizontal="center" vertical="center"/>
    </xf>
    <xf numFmtId="2" fontId="1" fillId="0" borderId="21" xfId="1" applyNumberFormat="1" applyFont="1" applyFill="1" applyBorder="1" applyAlignment="1">
      <alignment horizontal="center" vertical="center"/>
    </xf>
    <xf numFmtId="170" fontId="1" fillId="0" borderId="22" xfId="224" applyNumberFormat="1" applyFont="1" applyFill="1" applyBorder="1" applyAlignment="1">
      <alignment horizontal="center" vertical="center"/>
    </xf>
    <xf numFmtId="170" fontId="1" fillId="0" borderId="9" xfId="1" applyNumberFormat="1" applyFont="1" applyFill="1" applyBorder="1" applyAlignment="1">
      <alignment horizontal="center" vertical="center"/>
    </xf>
    <xf numFmtId="168" fontId="9" fillId="0" borderId="9" xfId="1" applyNumberFormat="1" applyFont="1" applyFill="1" applyBorder="1" applyAlignment="1">
      <alignment horizontal="center" vertical="center"/>
    </xf>
    <xf numFmtId="170" fontId="1" fillId="0" borderId="45" xfId="224" applyNumberFormat="1" applyFont="1" applyFill="1" applyBorder="1" applyAlignment="1">
      <alignment horizontal="center" vertical="center"/>
    </xf>
    <xf numFmtId="170" fontId="1" fillId="0" borderId="25" xfId="1" applyNumberFormat="1" applyFont="1" applyFill="1" applyBorder="1" applyAlignment="1">
      <alignment horizontal="center" vertical="center"/>
    </xf>
    <xf numFmtId="170" fontId="1" fillId="0" borderId="21" xfId="224" applyNumberFormat="1" applyFont="1" applyFill="1" applyBorder="1" applyAlignment="1">
      <alignment horizontal="center" vertical="center"/>
    </xf>
    <xf numFmtId="170" fontId="1" fillId="0" borderId="21" xfId="1" applyNumberFormat="1" applyFont="1" applyFill="1" applyBorder="1" applyAlignment="1">
      <alignment horizontal="center" vertical="center"/>
    </xf>
    <xf numFmtId="170" fontId="1" fillId="0" borderId="8" xfId="1" applyNumberFormat="1" applyFont="1" applyFill="1" applyBorder="1" applyAlignment="1">
      <alignment horizontal="center" vertical="center"/>
    </xf>
    <xf numFmtId="172" fontId="1" fillId="0" borderId="42" xfId="224" applyNumberFormat="1" applyFont="1" applyFill="1" applyBorder="1" applyAlignment="1">
      <alignment horizontal="center" vertical="center"/>
    </xf>
    <xf numFmtId="170" fontId="9" fillId="0" borderId="42" xfId="1" applyNumberFormat="1" applyFont="1" applyFill="1" applyBorder="1" applyAlignment="1">
      <alignment horizontal="center" vertical="center"/>
    </xf>
    <xf numFmtId="170" fontId="9" fillId="0" borderId="45" xfId="1" applyNumberFormat="1" applyFont="1" applyFill="1" applyBorder="1" applyAlignment="1">
      <alignment horizontal="center" vertical="center"/>
    </xf>
    <xf numFmtId="170" fontId="9" fillId="0" borderId="21" xfId="1" applyNumberFormat="1" applyFont="1" applyFill="1" applyBorder="1" applyAlignment="1">
      <alignment horizontal="center" vertical="center"/>
    </xf>
    <xf numFmtId="170" fontId="9" fillId="0" borderId="22" xfId="1" applyNumberFormat="1" applyFont="1" applyFill="1" applyBorder="1" applyAlignment="1">
      <alignment horizontal="center" vertical="center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93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2"/>
    <xf numFmtId="0" fontId="1" fillId="0" borderId="0" xfId="2" applyAlignment="1">
      <alignment horizontal="left"/>
    </xf>
    <xf numFmtId="0" fontId="1" fillId="0" borderId="0" xfId="2" applyAlignment="1">
      <alignment horizontal="center" vertical="center"/>
    </xf>
    <xf numFmtId="0" fontId="5" fillId="0" borderId="0" xfId="3" applyFont="1" applyAlignment="1">
      <alignment horizontal="center" vertical="top"/>
    </xf>
    <xf numFmtId="0" fontId="5" fillId="0" borderId="0" xfId="3" applyFont="1" applyAlignment="1">
      <alignment horizontal="center" vertical="center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1" fillId="0" borderId="0" xfId="2" applyAlignment="1">
      <alignment horizontal="center"/>
    </xf>
    <xf numFmtId="0" fontId="9" fillId="0" borderId="3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49" fontId="9" fillId="0" borderId="8" xfId="2" applyNumberFormat="1" applyFont="1" applyBorder="1" applyAlignment="1">
      <alignment horizontal="center" vertical="center" wrapText="1"/>
    </xf>
    <xf numFmtId="49" fontId="9" fillId="0" borderId="9" xfId="2" applyNumberFormat="1" applyFont="1" applyBorder="1" applyAlignment="1">
      <alignment horizontal="center" vertical="center" wrapText="1"/>
    </xf>
    <xf numFmtId="49" fontId="9" fillId="0" borderId="10" xfId="2" applyNumberFormat="1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1" fillId="0" borderId="14" xfId="2" applyBorder="1" applyAlignment="1">
      <alignment horizontal="center" vertical="center" wrapText="1"/>
    </xf>
    <xf numFmtId="0" fontId="9" fillId="0" borderId="15" xfId="2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24" xfId="2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6" applyNumberFormat="1" applyFont="1" applyBorder="1" applyAlignment="1">
      <alignment horizontal="center" vertical="center"/>
    </xf>
    <xf numFmtId="4" fontId="9" fillId="0" borderId="24" xfId="6" applyNumberFormat="1" applyFont="1" applyBorder="1" applyAlignment="1">
      <alignment horizontal="center" vertical="center"/>
    </xf>
    <xf numFmtId="4" fontId="9" fillId="0" borderId="2" xfId="6" applyNumberFormat="1" applyFont="1" applyBorder="1" applyAlignment="1">
      <alignment horizontal="center" vertical="center"/>
    </xf>
    <xf numFmtId="4" fontId="9" fillId="0" borderId="3" xfId="6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1" fillId="0" borderId="42" xfId="2" applyBorder="1" applyAlignment="1">
      <alignment horizontal="left" vertical="center" indent="1"/>
    </xf>
    <xf numFmtId="0" fontId="1" fillId="0" borderId="42" xfId="2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4" fontId="1" fillId="0" borderId="42" xfId="6" applyNumberFormat="1" applyFont="1" applyBorder="1" applyAlignment="1">
      <alignment horizontal="center" vertical="center"/>
    </xf>
    <xf numFmtId="4" fontId="1" fillId="0" borderId="45" xfId="6" applyNumberFormat="1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0" fontId="1" fillId="0" borderId="42" xfId="2" applyBorder="1" applyAlignment="1">
      <alignment horizontal="left" vertical="center" wrapText="1" indent="1"/>
    </xf>
    <xf numFmtId="2" fontId="1" fillId="0" borderId="0" xfId="0" applyNumberFormat="1" applyFont="1" applyAlignment="1">
      <alignment horizontal="center" vertical="center"/>
    </xf>
    <xf numFmtId="170" fontId="1" fillId="0" borderId="42" xfId="0" applyNumberFormat="1" applyFont="1" applyBorder="1" applyAlignment="1">
      <alignment horizontal="center" vertical="center"/>
    </xf>
    <xf numFmtId="170" fontId="1" fillId="0" borderId="45" xfId="0" applyNumberFormat="1" applyFont="1" applyBorder="1" applyAlignment="1">
      <alignment horizontal="center" vertical="center"/>
    </xf>
    <xf numFmtId="2" fontId="1" fillId="0" borderId="42" xfId="6" applyNumberFormat="1" applyFont="1" applyBorder="1" applyAlignment="1">
      <alignment horizontal="center" vertical="center"/>
    </xf>
    <xf numFmtId="4" fontId="1" fillId="0" borderId="21" xfId="6" applyNumberFormat="1" applyFont="1" applyBorder="1" applyAlignment="1">
      <alignment horizontal="center" vertical="center"/>
    </xf>
    <xf numFmtId="4" fontId="1" fillId="0" borderId="22" xfId="6" applyNumberFormat="1" applyFont="1" applyBorder="1" applyAlignment="1">
      <alignment horizontal="center" vertical="center"/>
    </xf>
    <xf numFmtId="0" fontId="1" fillId="0" borderId="42" xfId="2" applyBorder="1" applyAlignment="1">
      <alignment horizontal="left" vertical="center" indent="3"/>
    </xf>
    <xf numFmtId="2" fontId="1" fillId="0" borderId="23" xfId="6" applyNumberFormat="1" applyFont="1" applyBorder="1" applyAlignment="1">
      <alignment horizontal="center" vertical="center"/>
    </xf>
    <xf numFmtId="0" fontId="1" fillId="0" borderId="42" xfId="0" applyFont="1" applyBorder="1" applyAlignment="1">
      <alignment vertical="center" wrapText="1"/>
    </xf>
    <xf numFmtId="4" fontId="9" fillId="0" borderId="42" xfId="0" applyNumberFormat="1" applyFont="1" applyBorder="1" applyAlignment="1">
      <alignment horizontal="center" vertical="center"/>
    </xf>
    <xf numFmtId="4" fontId="9" fillId="0" borderId="42" xfId="6" applyNumberFormat="1" applyFont="1" applyBorder="1" applyAlignment="1">
      <alignment horizontal="center" vertical="center"/>
    </xf>
    <xf numFmtId="4" fontId="9" fillId="0" borderId="45" xfId="0" applyNumberFormat="1" applyFont="1" applyBorder="1" applyAlignment="1">
      <alignment horizontal="center" vertical="center"/>
    </xf>
    <xf numFmtId="4" fontId="9" fillId="0" borderId="21" xfId="0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/>
    </xf>
    <xf numFmtId="0" fontId="1" fillId="0" borderId="42" xfId="2" applyBorder="1" applyAlignment="1">
      <alignment horizontal="left" vertical="center" wrapText="1" indent="3"/>
    </xf>
    <xf numFmtId="2" fontId="1" fillId="0" borderId="42" xfId="0" applyNumberFormat="1" applyFont="1" applyBorder="1" applyAlignment="1">
      <alignment horizontal="center" vertical="center"/>
    </xf>
    <xf numFmtId="4" fontId="5" fillId="0" borderId="42" xfId="0" applyNumberFormat="1" applyFont="1" applyBorder="1" applyAlignment="1">
      <alignment horizontal="center" vertical="center"/>
    </xf>
    <xf numFmtId="0" fontId="1" fillId="0" borderId="42" xfId="0" applyFont="1" applyBorder="1" applyAlignment="1">
      <alignment horizontal="left" vertical="center" wrapText="1" indent="1"/>
    </xf>
    <xf numFmtId="2" fontId="9" fillId="0" borderId="42" xfId="0" applyNumberFormat="1" applyFont="1" applyBorder="1" applyAlignment="1">
      <alignment horizontal="center" vertical="center"/>
    </xf>
    <xf numFmtId="2" fontId="9" fillId="0" borderId="42" xfId="6" applyNumberFormat="1" applyFont="1" applyBorder="1" applyAlignment="1">
      <alignment horizontal="center" vertical="center"/>
    </xf>
    <xf numFmtId="2" fontId="9" fillId="0" borderId="45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0" fontId="1" fillId="0" borderId="42" xfId="2" applyBorder="1" applyAlignment="1">
      <alignment horizontal="left" vertical="center" wrapText="1" indent="5"/>
    </xf>
    <xf numFmtId="0" fontId="1" fillId="0" borderId="42" xfId="0" applyFont="1" applyBorder="1" applyAlignment="1">
      <alignment horizontal="left" vertical="center" wrapText="1" indent="7"/>
    </xf>
    <xf numFmtId="4" fontId="9" fillId="0" borderId="18" xfId="6" applyNumberFormat="1" applyFont="1" applyBorder="1" applyAlignment="1">
      <alignment horizontal="center" vertical="center"/>
    </xf>
    <xf numFmtId="170" fontId="9" fillId="0" borderId="42" xfId="0" applyNumberFormat="1" applyFont="1" applyBorder="1" applyAlignment="1">
      <alignment horizontal="center" vertical="center"/>
    </xf>
    <xf numFmtId="4" fontId="1" fillId="0" borderId="45" xfId="0" applyNumberFormat="1" applyFont="1" applyBorder="1" applyAlignment="1">
      <alignment horizontal="center" vertical="center"/>
    </xf>
    <xf numFmtId="195" fontId="9" fillId="0" borderId="42" xfId="0" applyNumberFormat="1" applyFont="1" applyBorder="1" applyAlignment="1">
      <alignment horizontal="center" vertical="center"/>
    </xf>
    <xf numFmtId="2" fontId="1" fillId="0" borderId="45" xfId="6" applyNumberFormat="1" applyFont="1" applyBorder="1" applyAlignment="1">
      <alignment horizontal="center" vertical="center"/>
    </xf>
    <xf numFmtId="194" fontId="1" fillId="0" borderId="42" xfId="0" applyNumberFormat="1" applyFont="1" applyBorder="1" applyAlignment="1">
      <alignment horizontal="center" vertical="center"/>
    </xf>
    <xf numFmtId="0" fontId="1" fillId="0" borderId="45" xfId="2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 indent="1"/>
    </xf>
    <xf numFmtId="0" fontId="1" fillId="0" borderId="25" xfId="2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9" xfId="6" applyNumberFormat="1" applyFont="1" applyBorder="1" applyAlignment="1">
      <alignment horizontal="center" vertical="center"/>
    </xf>
    <xf numFmtId="4" fontId="1" fillId="0" borderId="25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vertical="center" wrapText="1"/>
    </xf>
    <xf numFmtId="0" fontId="1" fillId="0" borderId="20" xfId="2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172" fontId="1" fillId="0" borderId="42" xfId="0" applyNumberFormat="1" applyFont="1" applyBorder="1" applyAlignment="1">
      <alignment horizontal="center" vertical="center"/>
    </xf>
    <xf numFmtId="172" fontId="1" fillId="0" borderId="45" xfId="0" applyNumberFormat="1" applyFont="1" applyBorder="1" applyAlignment="1">
      <alignment horizontal="center" vertical="center"/>
    </xf>
    <xf numFmtId="2" fontId="1" fillId="0" borderId="4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4" fontId="9" fillId="0" borderId="24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169" fontId="1" fillId="0" borderId="22" xfId="0" applyNumberFormat="1" applyFont="1" applyBorder="1" applyAlignment="1">
      <alignment horizontal="center" vertical="center"/>
    </xf>
    <xf numFmtId="169" fontId="1" fillId="0" borderId="21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172" fontId="1" fillId="0" borderId="21" xfId="0" applyNumberFormat="1" applyFont="1" applyBorder="1" applyAlignment="1">
      <alignment horizontal="center" vertical="center"/>
    </xf>
    <xf numFmtId="172" fontId="1" fillId="0" borderId="22" xfId="0" applyNumberFormat="1" applyFont="1" applyBorder="1" applyAlignment="1">
      <alignment horizontal="center" vertical="center"/>
    </xf>
    <xf numFmtId="196" fontId="9" fillId="0" borderId="42" xfId="0" applyNumberFormat="1" applyFont="1" applyBorder="1" applyAlignment="1">
      <alignment horizontal="center" vertical="center"/>
    </xf>
    <xf numFmtId="2" fontId="1" fillId="0" borderId="0" xfId="2" applyNumberFormat="1"/>
    <xf numFmtId="196" fontId="1" fillId="0" borderId="42" xfId="0" applyNumberFormat="1" applyFont="1" applyBorder="1" applyAlignment="1">
      <alignment horizontal="center" vertical="center"/>
    </xf>
    <xf numFmtId="170" fontId="9" fillId="0" borderId="21" xfId="0" applyNumberFormat="1" applyFont="1" applyBorder="1" applyAlignment="1">
      <alignment horizontal="center" vertical="center"/>
    </xf>
    <xf numFmtId="170" fontId="9" fillId="0" borderId="2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9" xfId="2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" fontId="9" fillId="0" borderId="25" xfId="0" applyNumberFormat="1" applyFont="1" applyBorder="1" applyAlignment="1">
      <alignment horizontal="center" vertical="center"/>
    </xf>
    <xf numFmtId="49" fontId="1" fillId="0" borderId="52" xfId="0" applyNumberFormat="1" applyFont="1" applyBorder="1" applyAlignment="1">
      <alignment horizontal="center" vertical="center"/>
    </xf>
    <xf numFmtId="0" fontId="1" fillId="0" borderId="53" xfId="0" applyFont="1" applyBorder="1" applyAlignment="1">
      <alignment vertical="center" wrapText="1"/>
    </xf>
    <xf numFmtId="0" fontId="1" fillId="0" borderId="53" xfId="2" applyBorder="1" applyAlignment="1">
      <alignment horizontal="center" vertical="center"/>
    </xf>
    <xf numFmtId="4" fontId="9" fillId="0" borderId="53" xfId="0" applyNumberFormat="1" applyFont="1" applyBorder="1" applyAlignment="1">
      <alignment horizontal="center" vertical="center"/>
    </xf>
    <xf numFmtId="4" fontId="9" fillId="0" borderId="20" xfId="0" applyNumberFormat="1" applyFont="1" applyBorder="1" applyAlignment="1">
      <alignment horizontal="center" vertical="center"/>
    </xf>
    <xf numFmtId="170" fontId="1" fillId="0" borderId="21" xfId="0" applyNumberFormat="1" applyFont="1" applyBorder="1" applyAlignment="1">
      <alignment horizontal="center" vertical="center"/>
    </xf>
    <xf numFmtId="170" fontId="1" fillId="0" borderId="22" xfId="0" applyNumberFormat="1" applyFont="1" applyBorder="1" applyAlignment="1">
      <alignment horizontal="center" vertical="center"/>
    </xf>
    <xf numFmtId="2" fontId="5" fillId="0" borderId="42" xfId="0" applyNumberFormat="1" applyFont="1" applyBorder="1" applyAlignment="1">
      <alignment horizontal="center" vertical="center"/>
    </xf>
    <xf numFmtId="2" fontId="5" fillId="0" borderId="45" xfId="0" applyNumberFormat="1" applyFont="1" applyBorder="1" applyAlignment="1">
      <alignment horizontal="center" vertical="center"/>
    </xf>
    <xf numFmtId="10" fontId="1" fillId="0" borderId="42" xfId="0" applyNumberFormat="1" applyFont="1" applyBorder="1" applyAlignment="1">
      <alignment horizontal="center" vertical="center"/>
    </xf>
    <xf numFmtId="10" fontId="1" fillId="0" borderId="45" xfId="0" applyNumberFormat="1" applyFont="1" applyBorder="1" applyAlignment="1">
      <alignment horizontal="center" vertical="center"/>
    </xf>
    <xf numFmtId="10" fontId="1" fillId="0" borderId="21" xfId="0" applyNumberFormat="1" applyFont="1" applyBorder="1" applyAlignment="1">
      <alignment horizontal="center" vertical="center"/>
    </xf>
    <xf numFmtId="10" fontId="1" fillId="0" borderId="22" xfId="0" applyNumberFormat="1" applyFont="1" applyBorder="1" applyAlignment="1">
      <alignment horizontal="center" vertical="center"/>
    </xf>
    <xf numFmtId="0" fontId="1" fillId="0" borderId="42" xfId="2" applyBorder="1" applyAlignment="1">
      <alignment horizontal="left" vertical="center" indent="5"/>
    </xf>
    <xf numFmtId="0" fontId="1" fillId="0" borderId="9" xfId="2" applyBorder="1" applyAlignment="1">
      <alignment horizontal="left" vertical="center" indent="5"/>
    </xf>
    <xf numFmtId="2" fontId="1" fillId="0" borderId="9" xfId="6" applyNumberFormat="1" applyFont="1" applyBorder="1" applyAlignment="1">
      <alignment horizontal="center" vertical="center"/>
    </xf>
    <xf numFmtId="2" fontId="1" fillId="0" borderId="25" xfId="6" applyNumberFormat="1" applyFont="1" applyBorder="1" applyAlignment="1">
      <alignment horizontal="center" vertical="center"/>
    </xf>
    <xf numFmtId="10" fontId="1" fillId="0" borderId="8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172" fontId="1" fillId="0" borderId="4" xfId="2" applyNumberFormat="1" applyBorder="1" applyAlignment="1">
      <alignment horizontal="center" vertical="center"/>
    </xf>
    <xf numFmtId="172" fontId="1" fillId="0" borderId="3" xfId="2" applyNumberFormat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172" fontId="1" fillId="0" borderId="42" xfId="2" applyNumberFormat="1" applyBorder="1" applyAlignment="1">
      <alignment horizontal="center" vertical="center"/>
    </xf>
    <xf numFmtId="172" fontId="1" fillId="0" borderId="22" xfId="2" applyNumberFormat="1" applyBorder="1" applyAlignment="1">
      <alignment horizontal="center" vertical="center"/>
    </xf>
    <xf numFmtId="4" fontId="1" fillId="0" borderId="46" xfId="0" applyNumberFormat="1" applyFont="1" applyBorder="1" applyAlignment="1">
      <alignment horizontal="center" vertical="center"/>
    </xf>
    <xf numFmtId="4" fontId="1" fillId="0" borderId="46" xfId="6" applyNumberFormat="1" applyFont="1" applyBorder="1" applyAlignment="1">
      <alignment horizontal="center" vertical="center"/>
    </xf>
    <xf numFmtId="4" fontId="1" fillId="0" borderId="42" xfId="6" applyNumberFormat="1" applyFont="1" applyBorder="1" applyAlignment="1">
      <alignment horizontal="center"/>
    </xf>
    <xf numFmtId="2" fontId="1" fillId="0" borderId="42" xfId="6" applyNumberFormat="1" applyFont="1" applyBorder="1" applyAlignment="1">
      <alignment horizontal="center" vertical="center" wrapText="1"/>
    </xf>
    <xf numFmtId="4" fontId="1" fillId="0" borderId="42" xfId="173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2" fontId="70" fillId="0" borderId="42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49" fontId="1" fillId="0" borderId="0" xfId="2" applyNumberFormat="1" applyAlignment="1">
      <alignment horizontal="center" vertical="center"/>
    </xf>
    <xf numFmtId="0" fontId="1" fillId="0" borderId="0" xfId="2" applyAlignment="1">
      <alignment vertical="center" wrapText="1"/>
    </xf>
    <xf numFmtId="4" fontId="1" fillId="0" borderId="0" xfId="2" applyNumberFormat="1" applyAlignment="1">
      <alignment horizontal="center" vertical="center"/>
    </xf>
    <xf numFmtId="4" fontId="1" fillId="0" borderId="0" xfId="2" applyNumberFormat="1"/>
    <xf numFmtId="49" fontId="9" fillId="0" borderId="47" xfId="2" applyNumberFormat="1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/>
    </xf>
    <xf numFmtId="4" fontId="1" fillId="0" borderId="2" xfId="6" applyNumberFormat="1" applyFont="1" applyBorder="1" applyAlignment="1">
      <alignment horizontal="center" vertical="center"/>
    </xf>
    <xf numFmtId="4" fontId="1" fillId="0" borderId="55" xfId="6" applyNumberFormat="1" applyFont="1" applyBorder="1" applyAlignment="1">
      <alignment horizontal="center" vertical="center"/>
    </xf>
    <xf numFmtId="49" fontId="9" fillId="0" borderId="21" xfId="2" applyNumberFormat="1" applyFont="1" applyBorder="1" applyAlignment="1">
      <alignment horizontal="center" vertical="center"/>
    </xf>
    <xf numFmtId="0" fontId="9" fillId="0" borderId="42" xfId="2" applyFont="1" applyBorder="1" applyAlignment="1">
      <alignment vertical="center"/>
    </xf>
    <xf numFmtId="0" fontId="9" fillId="0" borderId="22" xfId="2" applyFont="1" applyBorder="1" applyAlignment="1">
      <alignment horizontal="center" vertical="center"/>
    </xf>
    <xf numFmtId="4" fontId="1" fillId="0" borderId="56" xfId="6" applyNumberFormat="1" applyFont="1" applyBorder="1" applyAlignment="1">
      <alignment horizontal="center" vertical="center"/>
    </xf>
    <xf numFmtId="49" fontId="1" fillId="0" borderId="21" xfId="2" applyNumberFormat="1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0" fontId="1" fillId="0" borderId="42" xfId="2" applyBorder="1" applyAlignment="1">
      <alignment horizontal="left" vertical="center" wrapText="1" indent="7"/>
    </xf>
    <xf numFmtId="2" fontId="5" fillId="0" borderId="0" xfId="0" applyNumberFormat="1" applyFont="1" applyAlignment="1">
      <alignment horizontal="center" vertical="center"/>
    </xf>
    <xf numFmtId="0" fontId="1" fillId="0" borderId="42" xfId="2" applyBorder="1" applyAlignment="1">
      <alignment horizontal="left" vertical="center" indent="7"/>
    </xf>
    <xf numFmtId="170" fontId="1" fillId="0" borderId="21" xfId="6" applyNumberFormat="1" applyFont="1" applyBorder="1" applyAlignment="1">
      <alignment horizontal="center" vertical="center"/>
    </xf>
    <xf numFmtId="49" fontId="1" fillId="0" borderId="6" xfId="2" applyNumberFormat="1" applyBorder="1" applyAlignment="1">
      <alignment horizontal="center" vertical="center"/>
    </xf>
    <xf numFmtId="0" fontId="1" fillId="0" borderId="23" xfId="2" applyBorder="1" applyAlignment="1">
      <alignment horizontal="left" vertical="center" wrapText="1" indent="1"/>
    </xf>
    <xf numFmtId="0" fontId="1" fillId="0" borderId="7" xfId="2" applyBorder="1" applyAlignment="1">
      <alignment horizontal="center" vertical="center"/>
    </xf>
    <xf numFmtId="49" fontId="9" fillId="0" borderId="2" xfId="2" applyNumberFormat="1" applyFont="1" applyBorder="1" applyAlignment="1">
      <alignment horizontal="center" vertical="center"/>
    </xf>
    <xf numFmtId="0" fontId="9" fillId="0" borderId="4" xfId="2" applyFont="1" applyBorder="1" applyAlignment="1">
      <alignment vertical="center" wrapText="1"/>
    </xf>
    <xf numFmtId="0" fontId="9" fillId="0" borderId="42" xfId="2" applyFont="1" applyBorder="1" applyAlignment="1">
      <alignment horizontal="left" vertical="center" wrapText="1" indent="1"/>
    </xf>
    <xf numFmtId="0" fontId="9" fillId="0" borderId="7" xfId="2" applyFont="1" applyBorder="1" applyAlignment="1">
      <alignment horizontal="center" vertical="center"/>
    </xf>
    <xf numFmtId="166" fontId="1" fillId="0" borderId="42" xfId="2" applyNumberFormat="1" applyBorder="1" applyAlignment="1">
      <alignment horizontal="center" vertical="center"/>
    </xf>
    <xf numFmtId="166" fontId="1" fillId="0" borderId="42" xfId="2" applyNumberFormat="1" applyBorder="1" applyAlignment="1">
      <alignment horizontal="center" vertical="center" wrapText="1"/>
    </xf>
    <xf numFmtId="2" fontId="1" fillId="0" borderId="18" xfId="6" applyNumberFormat="1" applyFont="1" applyBorder="1" applyAlignment="1">
      <alignment horizontal="center" vertical="center"/>
    </xf>
    <xf numFmtId="49" fontId="1" fillId="0" borderId="8" xfId="2" applyNumberFormat="1" applyBorder="1" applyAlignment="1">
      <alignment horizontal="center" vertical="center"/>
    </xf>
    <xf numFmtId="0" fontId="1" fillId="0" borderId="9" xfId="2" applyBorder="1" applyAlignment="1">
      <alignment horizontal="left" vertical="center" wrapText="1" indent="3"/>
    </xf>
    <xf numFmtId="0" fontId="1" fillId="0" borderId="10" xfId="2" applyBorder="1" applyAlignment="1">
      <alignment horizontal="center" vertical="center"/>
    </xf>
    <xf numFmtId="2" fontId="1" fillId="0" borderId="0" xfId="2" applyNumberForma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2" fillId="0" borderId="0" xfId="2" applyFont="1" applyAlignment="1">
      <alignment horizontal="center" wrapText="1"/>
    </xf>
    <xf numFmtId="0" fontId="4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top"/>
    </xf>
    <xf numFmtId="0" fontId="6" fillId="0" borderId="0" xfId="3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9" fillId="0" borderId="4" xfId="2" applyFont="1" applyBorder="1" applyAlignment="1">
      <alignment horizontal="center" vertical="center"/>
    </xf>
    <xf numFmtId="0" fontId="9" fillId="0" borderId="24" xfId="2" applyFont="1" applyBorder="1" applyAlignment="1">
      <alignment horizontal="center" vertical="center"/>
    </xf>
    <xf numFmtId="0" fontId="2" fillId="0" borderId="27" xfId="2" applyFont="1" applyBorder="1" applyAlignment="1">
      <alignment horizontal="center"/>
    </xf>
    <xf numFmtId="0" fontId="9" fillId="0" borderId="1" xfId="2" applyFont="1" applyBorder="1" applyAlignment="1">
      <alignment horizontal="left" vertical="center" wrapText="1"/>
    </xf>
    <xf numFmtId="0" fontId="9" fillId="0" borderId="26" xfId="2" applyFont="1" applyBorder="1" applyAlignment="1">
      <alignment horizontal="left" vertical="center" wrapText="1"/>
    </xf>
    <xf numFmtId="49" fontId="10" fillId="0" borderId="11" xfId="2" applyNumberFormat="1" applyFont="1" applyBorder="1" applyAlignment="1">
      <alignment horizontal="center" vertical="center"/>
    </xf>
    <xf numFmtId="49" fontId="10" fillId="0" borderId="16" xfId="2" applyNumberFormat="1" applyFont="1" applyBorder="1" applyAlignment="1">
      <alignment horizontal="center" vertical="center"/>
    </xf>
    <xf numFmtId="49" fontId="10" fillId="0" borderId="49" xfId="2" applyNumberFormat="1" applyFont="1" applyBorder="1" applyAlignment="1">
      <alignment horizontal="center" vertical="center"/>
    </xf>
    <xf numFmtId="49" fontId="10" fillId="0" borderId="50" xfId="2" applyNumberFormat="1" applyFont="1" applyBorder="1" applyAlignment="1">
      <alignment horizontal="center" vertical="center"/>
    </xf>
    <xf numFmtId="168" fontId="1" fillId="0" borderId="48" xfId="2" applyNumberFormat="1" applyBorder="1" applyAlignment="1">
      <alignment horizontal="center" vertical="center"/>
    </xf>
    <xf numFmtId="168" fontId="1" fillId="0" borderId="49" xfId="2" applyNumberFormat="1" applyBorder="1" applyAlignment="1">
      <alignment horizontal="center" vertical="center"/>
    </xf>
    <xf numFmtId="168" fontId="1" fillId="0" borderId="0" xfId="2" applyNumberFormat="1" applyAlignment="1">
      <alignment horizontal="center" vertical="center"/>
    </xf>
    <xf numFmtId="168" fontId="1" fillId="0" borderId="54" xfId="2" applyNumberFormat="1" applyBorder="1" applyAlignment="1">
      <alignment horizontal="center" vertical="center"/>
    </xf>
    <xf numFmtId="168" fontId="1" fillId="0" borderId="11" xfId="2" applyNumberFormat="1" applyBorder="1" applyAlignment="1">
      <alignment horizontal="center" vertical="center"/>
    </xf>
    <xf numFmtId="168" fontId="1" fillId="0" borderId="16" xfId="2" applyNumberFormat="1" applyBorder="1" applyAlignment="1">
      <alignment horizontal="center" vertical="center"/>
    </xf>
    <xf numFmtId="168" fontId="1" fillId="0" borderId="27" xfId="2" applyNumberFormat="1" applyBorder="1" applyAlignment="1">
      <alignment horizontal="center" vertical="center"/>
    </xf>
    <xf numFmtId="168" fontId="1" fillId="0" borderId="51" xfId="2" applyNumberForma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27" xfId="2" applyFont="1" applyBorder="1" applyAlignment="1">
      <alignment horizontal="center"/>
    </xf>
    <xf numFmtId="0" fontId="9" fillId="0" borderId="26" xfId="2" applyFont="1" applyBorder="1" applyAlignment="1">
      <alignment horizontal="center" vertical="center" wrapText="1"/>
    </xf>
    <xf numFmtId="168" fontId="1" fillId="0" borderId="42" xfId="224" applyNumberFormat="1" applyFont="1" applyFill="1" applyBorder="1" applyAlignment="1">
      <alignment horizontal="center" vertical="center"/>
    </xf>
  </cellXfs>
  <cellStyles count="240">
    <cellStyle name="%" xfId="7" xr:uid="{00000000-0005-0000-0000-000000000000}"/>
    <cellStyle name="%_Inputs" xfId="8" xr:uid="{00000000-0005-0000-0000-000001000000}"/>
    <cellStyle name="%_Inputs (const)" xfId="9" xr:uid="{00000000-0005-0000-0000-000002000000}"/>
    <cellStyle name="%_Inputs Co" xfId="10" xr:uid="{00000000-0005-0000-0000-000003000000}"/>
    <cellStyle name="_Model_RAB Мой" xfId="11" xr:uid="{00000000-0005-0000-0000-000004000000}"/>
    <cellStyle name="_Model_RAB Мой 2" xfId="227" xr:uid="{00000000-0005-0000-0000-000005000000}"/>
    <cellStyle name="_Model_RAB_MRSK_svod" xfId="12" xr:uid="{00000000-0005-0000-0000-000006000000}"/>
    <cellStyle name="_Model_RAB_MRSK_svod 2" xfId="228" xr:uid="{00000000-0005-0000-0000-000007000000}"/>
    <cellStyle name="_выручка по присоединениям2" xfId="13" xr:uid="{00000000-0005-0000-0000-000008000000}"/>
    <cellStyle name="_Исходные данные для модели" xfId="14" xr:uid="{00000000-0005-0000-0000-000009000000}"/>
    <cellStyle name="_МОДЕЛЬ_1 (2)" xfId="15" xr:uid="{00000000-0005-0000-0000-00000A000000}"/>
    <cellStyle name="_МОДЕЛЬ_1 (2) 2" xfId="229" xr:uid="{00000000-0005-0000-0000-00000B000000}"/>
    <cellStyle name="_НВВ 2009 постатейно свод по филиалам_09_02_09" xfId="16" xr:uid="{00000000-0005-0000-0000-00000C000000}"/>
    <cellStyle name="_НВВ 2009 постатейно свод по филиалам_для Валентина" xfId="17" xr:uid="{00000000-0005-0000-0000-00000D000000}"/>
    <cellStyle name="_Омск" xfId="18" xr:uid="{00000000-0005-0000-0000-00000E000000}"/>
    <cellStyle name="_пр 5 тариф RAB" xfId="19" xr:uid="{00000000-0005-0000-0000-00000F000000}"/>
    <cellStyle name="_пр 5 тариф RAB 2" xfId="230" xr:uid="{00000000-0005-0000-0000-000010000000}"/>
    <cellStyle name="_Предожение _ДБП_2009 г ( согласованные БП)  (2)" xfId="20" xr:uid="{00000000-0005-0000-0000-000011000000}"/>
    <cellStyle name="_Приложение МТС-3-КС" xfId="21" xr:uid="{00000000-0005-0000-0000-000012000000}"/>
    <cellStyle name="_Приложение-МТС--2-1" xfId="22" xr:uid="{00000000-0005-0000-0000-000013000000}"/>
    <cellStyle name="_Расчет RAB_22072008" xfId="23" xr:uid="{00000000-0005-0000-0000-000014000000}"/>
    <cellStyle name="_Расчет RAB_22072008 2" xfId="231" xr:uid="{00000000-0005-0000-0000-000015000000}"/>
    <cellStyle name="_Расчет RAB_Лен и МОЭСК_с 2010 года_14.04.2009_со сглаж_version 3.0_без ФСК" xfId="24" xr:uid="{00000000-0005-0000-0000-000016000000}"/>
    <cellStyle name="_Расчет RAB_Лен и МОЭСК_с 2010 года_14.04.2009_со сглаж_version 3.0_без ФСК 2" xfId="232" xr:uid="{00000000-0005-0000-0000-000017000000}"/>
    <cellStyle name="_Свод по ИПР (2)" xfId="25" xr:uid="{00000000-0005-0000-0000-000018000000}"/>
    <cellStyle name="_таблицы для расчетов28-04-08_2006-2009_прибыль корр_по ИА" xfId="26" xr:uid="{00000000-0005-0000-0000-000019000000}"/>
    <cellStyle name="_таблицы для расчетов28-04-08_2006-2009с ИА" xfId="27" xr:uid="{00000000-0005-0000-0000-00001A000000}"/>
    <cellStyle name="_Форма 6  РТК.xls(отчет по Адр пр. ЛО)" xfId="28" xr:uid="{00000000-0005-0000-0000-00001B000000}"/>
    <cellStyle name="_Формат разбивки по МРСК_РСК" xfId="29" xr:uid="{00000000-0005-0000-0000-00001C000000}"/>
    <cellStyle name="_Формат_для Согласования" xfId="30" xr:uid="{00000000-0005-0000-0000-00001D000000}"/>
    <cellStyle name="”ќђќ‘ћ‚›‰" xfId="31" xr:uid="{00000000-0005-0000-0000-00001E000000}"/>
    <cellStyle name="”љ‘ђћ‚ђќќ›‰" xfId="32" xr:uid="{00000000-0005-0000-0000-00001F000000}"/>
    <cellStyle name="„…ќ…†ќ›‰" xfId="33" xr:uid="{00000000-0005-0000-0000-000020000000}"/>
    <cellStyle name="‡ђѓћ‹ћ‚ћљ1" xfId="34" xr:uid="{00000000-0005-0000-0000-000021000000}"/>
    <cellStyle name="‡ђѓћ‹ћ‚ћљ2" xfId="35" xr:uid="{00000000-0005-0000-0000-000022000000}"/>
    <cellStyle name="’ћѓћ‚›‰" xfId="36" xr:uid="{00000000-0005-0000-0000-000023000000}"/>
    <cellStyle name="20% - Accent1" xfId="37" xr:uid="{00000000-0005-0000-0000-000024000000}"/>
    <cellStyle name="20% - Accent2" xfId="38" xr:uid="{00000000-0005-0000-0000-000025000000}"/>
    <cellStyle name="20% - Accent3" xfId="39" xr:uid="{00000000-0005-0000-0000-000026000000}"/>
    <cellStyle name="20% - Accent4" xfId="40" xr:uid="{00000000-0005-0000-0000-000027000000}"/>
    <cellStyle name="20% - Accent5" xfId="41" xr:uid="{00000000-0005-0000-0000-000028000000}"/>
    <cellStyle name="20% - Accent6" xfId="42" xr:uid="{00000000-0005-0000-0000-000029000000}"/>
    <cellStyle name="40% - Accent1" xfId="43" xr:uid="{00000000-0005-0000-0000-00002A000000}"/>
    <cellStyle name="40% - Accent2" xfId="44" xr:uid="{00000000-0005-0000-0000-00002B000000}"/>
    <cellStyle name="40% - Accent3" xfId="45" xr:uid="{00000000-0005-0000-0000-00002C000000}"/>
    <cellStyle name="40% - Accent4" xfId="46" xr:uid="{00000000-0005-0000-0000-00002D000000}"/>
    <cellStyle name="40% - Accent5" xfId="47" xr:uid="{00000000-0005-0000-0000-00002E000000}"/>
    <cellStyle name="40% - Accent6" xfId="48" xr:uid="{00000000-0005-0000-0000-00002F000000}"/>
    <cellStyle name="60% - Accent1" xfId="49" xr:uid="{00000000-0005-0000-0000-000030000000}"/>
    <cellStyle name="60% - Accent2" xfId="50" xr:uid="{00000000-0005-0000-0000-000031000000}"/>
    <cellStyle name="60% - Accent3" xfId="51" xr:uid="{00000000-0005-0000-0000-000032000000}"/>
    <cellStyle name="60% - Accent4" xfId="52" xr:uid="{00000000-0005-0000-0000-000033000000}"/>
    <cellStyle name="60% - Accent5" xfId="53" xr:uid="{00000000-0005-0000-0000-000034000000}"/>
    <cellStyle name="60% - Accent6" xfId="54" xr:uid="{00000000-0005-0000-0000-000035000000}"/>
    <cellStyle name="Accent1" xfId="55" xr:uid="{00000000-0005-0000-0000-000036000000}"/>
    <cellStyle name="Accent2" xfId="56" xr:uid="{00000000-0005-0000-0000-000037000000}"/>
    <cellStyle name="Accent3" xfId="57" xr:uid="{00000000-0005-0000-0000-000038000000}"/>
    <cellStyle name="Accent4" xfId="58" xr:uid="{00000000-0005-0000-0000-000039000000}"/>
    <cellStyle name="Accent5" xfId="59" xr:uid="{00000000-0005-0000-0000-00003A000000}"/>
    <cellStyle name="Accent6" xfId="60" xr:uid="{00000000-0005-0000-0000-00003B000000}"/>
    <cellStyle name="Ăčďĺđńńűëęŕ" xfId="61" xr:uid="{00000000-0005-0000-0000-00003C000000}"/>
    <cellStyle name="Áĺççŕůčňíűé" xfId="62" xr:uid="{00000000-0005-0000-0000-00003D000000}"/>
    <cellStyle name="Äĺíĺćíűé [0]_(ňŕá 3č)" xfId="63" xr:uid="{00000000-0005-0000-0000-00003E000000}"/>
    <cellStyle name="Äĺíĺćíűé_(ňŕá 3č)" xfId="64" xr:uid="{00000000-0005-0000-0000-00003F000000}"/>
    <cellStyle name="Bad" xfId="65" xr:uid="{00000000-0005-0000-0000-000040000000}"/>
    <cellStyle name="Calculation" xfId="66" xr:uid="{00000000-0005-0000-0000-000041000000}"/>
    <cellStyle name="Check Cell" xfId="67" xr:uid="{00000000-0005-0000-0000-000042000000}"/>
    <cellStyle name="Comma [0]_laroux" xfId="68" xr:uid="{00000000-0005-0000-0000-000043000000}"/>
    <cellStyle name="Comma_laroux" xfId="69" xr:uid="{00000000-0005-0000-0000-000044000000}"/>
    <cellStyle name="Comma0" xfId="70" xr:uid="{00000000-0005-0000-0000-000045000000}"/>
    <cellStyle name="Çŕůčňíűé" xfId="71" xr:uid="{00000000-0005-0000-0000-000046000000}"/>
    <cellStyle name="Currency [0]" xfId="72" xr:uid="{00000000-0005-0000-0000-000047000000}"/>
    <cellStyle name="Currency_laroux" xfId="73" xr:uid="{00000000-0005-0000-0000-000048000000}"/>
    <cellStyle name="Currency0" xfId="74" xr:uid="{00000000-0005-0000-0000-000049000000}"/>
    <cellStyle name="Date" xfId="75" xr:uid="{00000000-0005-0000-0000-00004A000000}"/>
    <cellStyle name="Dates" xfId="76" xr:uid="{00000000-0005-0000-0000-00004B000000}"/>
    <cellStyle name="E-mail" xfId="77" xr:uid="{00000000-0005-0000-0000-00004C000000}"/>
    <cellStyle name="E-mail 2" xfId="233" xr:uid="{00000000-0005-0000-0000-00004D000000}"/>
    <cellStyle name="Euro" xfId="78" xr:uid="{00000000-0005-0000-0000-00004E000000}"/>
    <cellStyle name="Explanatory Text" xfId="79" xr:uid="{00000000-0005-0000-0000-00004F000000}"/>
    <cellStyle name="Fixed" xfId="80" xr:uid="{00000000-0005-0000-0000-000050000000}"/>
    <cellStyle name="Good" xfId="81" xr:uid="{00000000-0005-0000-0000-000051000000}"/>
    <cellStyle name="Heading" xfId="82" xr:uid="{00000000-0005-0000-0000-000052000000}"/>
    <cellStyle name="Heading 1" xfId="83" xr:uid="{00000000-0005-0000-0000-000053000000}"/>
    <cellStyle name="Heading 2" xfId="84" xr:uid="{00000000-0005-0000-0000-000054000000}"/>
    <cellStyle name="Heading 3" xfId="85" xr:uid="{00000000-0005-0000-0000-000055000000}"/>
    <cellStyle name="Heading 4" xfId="86" xr:uid="{00000000-0005-0000-0000-000056000000}"/>
    <cellStyle name="Heading2" xfId="87" xr:uid="{00000000-0005-0000-0000-000057000000}"/>
    <cellStyle name="Heading2 2" xfId="234" xr:uid="{00000000-0005-0000-0000-000058000000}"/>
    <cellStyle name="Îáű÷íűé__FES" xfId="88" xr:uid="{00000000-0005-0000-0000-000059000000}"/>
    <cellStyle name="Îňęđűâŕâřŕ˙ń˙ ăčďĺđńńűëęŕ" xfId="89" xr:uid="{00000000-0005-0000-0000-00005A000000}"/>
    <cellStyle name="Input" xfId="90" xr:uid="{00000000-0005-0000-0000-00005B000000}"/>
    <cellStyle name="Inputs" xfId="91" xr:uid="{00000000-0005-0000-0000-00005C000000}"/>
    <cellStyle name="Inputs (const)" xfId="92" xr:uid="{00000000-0005-0000-0000-00005D000000}"/>
    <cellStyle name="Inputs (const) 2" xfId="236" xr:uid="{00000000-0005-0000-0000-00005E000000}"/>
    <cellStyle name="Inputs 2" xfId="235" xr:uid="{00000000-0005-0000-0000-00005F000000}"/>
    <cellStyle name="Inputs Co" xfId="93" xr:uid="{00000000-0005-0000-0000-000060000000}"/>
    <cellStyle name="Linked Cell" xfId="94" xr:uid="{00000000-0005-0000-0000-000061000000}"/>
    <cellStyle name="Neutral" xfId="95" xr:uid="{00000000-0005-0000-0000-000062000000}"/>
    <cellStyle name="Normal_38" xfId="96" xr:uid="{00000000-0005-0000-0000-000063000000}"/>
    <cellStyle name="Normal1" xfId="97" xr:uid="{00000000-0005-0000-0000-000064000000}"/>
    <cellStyle name="Note" xfId="98" xr:uid="{00000000-0005-0000-0000-000065000000}"/>
    <cellStyle name="Ôčíŕíńîâűé [0]_(ňŕá 3č)" xfId="99" xr:uid="{00000000-0005-0000-0000-000066000000}"/>
    <cellStyle name="Ôčíŕíńîâűé_(ňŕá 3č)" xfId="100" xr:uid="{00000000-0005-0000-0000-000067000000}"/>
    <cellStyle name="Output" xfId="101" xr:uid="{00000000-0005-0000-0000-000068000000}"/>
    <cellStyle name="Price_Body" xfId="102" xr:uid="{00000000-0005-0000-0000-000069000000}"/>
    <cellStyle name="SAPBEXaggData" xfId="103" xr:uid="{00000000-0005-0000-0000-00006A000000}"/>
    <cellStyle name="SAPBEXaggDataEmph" xfId="104" xr:uid="{00000000-0005-0000-0000-00006B000000}"/>
    <cellStyle name="SAPBEXaggItem" xfId="105" xr:uid="{00000000-0005-0000-0000-00006C000000}"/>
    <cellStyle name="SAPBEXaggItemX" xfId="106" xr:uid="{00000000-0005-0000-0000-00006D000000}"/>
    <cellStyle name="SAPBEXchaText" xfId="107" xr:uid="{00000000-0005-0000-0000-00006E000000}"/>
    <cellStyle name="SAPBEXexcBad7" xfId="108" xr:uid="{00000000-0005-0000-0000-00006F000000}"/>
    <cellStyle name="SAPBEXexcBad8" xfId="109" xr:uid="{00000000-0005-0000-0000-000070000000}"/>
    <cellStyle name="SAPBEXexcBad9" xfId="110" xr:uid="{00000000-0005-0000-0000-000071000000}"/>
    <cellStyle name="SAPBEXexcCritical4" xfId="111" xr:uid="{00000000-0005-0000-0000-000072000000}"/>
    <cellStyle name="SAPBEXexcCritical5" xfId="112" xr:uid="{00000000-0005-0000-0000-000073000000}"/>
    <cellStyle name="SAPBEXexcCritical6" xfId="113" xr:uid="{00000000-0005-0000-0000-000074000000}"/>
    <cellStyle name="SAPBEXexcGood1" xfId="114" xr:uid="{00000000-0005-0000-0000-000075000000}"/>
    <cellStyle name="SAPBEXexcGood2" xfId="115" xr:uid="{00000000-0005-0000-0000-000076000000}"/>
    <cellStyle name="SAPBEXexcGood3" xfId="116" xr:uid="{00000000-0005-0000-0000-000077000000}"/>
    <cellStyle name="SAPBEXfilterDrill" xfId="117" xr:uid="{00000000-0005-0000-0000-000078000000}"/>
    <cellStyle name="SAPBEXfilterItem" xfId="118" xr:uid="{00000000-0005-0000-0000-000079000000}"/>
    <cellStyle name="SAPBEXfilterText" xfId="119" xr:uid="{00000000-0005-0000-0000-00007A000000}"/>
    <cellStyle name="SAPBEXformats" xfId="120" xr:uid="{00000000-0005-0000-0000-00007B000000}"/>
    <cellStyle name="SAPBEXheaderItem" xfId="121" xr:uid="{00000000-0005-0000-0000-00007C000000}"/>
    <cellStyle name="SAPBEXheaderText" xfId="122" xr:uid="{00000000-0005-0000-0000-00007D000000}"/>
    <cellStyle name="SAPBEXHLevel0" xfId="123" xr:uid="{00000000-0005-0000-0000-00007E000000}"/>
    <cellStyle name="SAPBEXHLevel0X" xfId="124" xr:uid="{00000000-0005-0000-0000-00007F000000}"/>
    <cellStyle name="SAPBEXHLevel1" xfId="125" xr:uid="{00000000-0005-0000-0000-000080000000}"/>
    <cellStyle name="SAPBEXHLevel1X" xfId="126" xr:uid="{00000000-0005-0000-0000-000081000000}"/>
    <cellStyle name="SAPBEXHLevel2" xfId="127" xr:uid="{00000000-0005-0000-0000-000082000000}"/>
    <cellStyle name="SAPBEXHLevel2X" xfId="128" xr:uid="{00000000-0005-0000-0000-000083000000}"/>
    <cellStyle name="SAPBEXHLevel3" xfId="129" xr:uid="{00000000-0005-0000-0000-000084000000}"/>
    <cellStyle name="SAPBEXHLevel3X" xfId="130" xr:uid="{00000000-0005-0000-0000-000085000000}"/>
    <cellStyle name="SAPBEXinputData" xfId="131" xr:uid="{00000000-0005-0000-0000-000086000000}"/>
    <cellStyle name="SAPBEXresData" xfId="132" xr:uid="{00000000-0005-0000-0000-000087000000}"/>
    <cellStyle name="SAPBEXresDataEmph" xfId="133" xr:uid="{00000000-0005-0000-0000-000088000000}"/>
    <cellStyle name="SAPBEXresItem" xfId="134" xr:uid="{00000000-0005-0000-0000-000089000000}"/>
    <cellStyle name="SAPBEXresItemX" xfId="135" xr:uid="{00000000-0005-0000-0000-00008A000000}"/>
    <cellStyle name="SAPBEXstdData" xfId="136" xr:uid="{00000000-0005-0000-0000-00008B000000}"/>
    <cellStyle name="SAPBEXstdDataEmph" xfId="137" xr:uid="{00000000-0005-0000-0000-00008C000000}"/>
    <cellStyle name="SAPBEXstdItem" xfId="138" xr:uid="{00000000-0005-0000-0000-00008D000000}"/>
    <cellStyle name="SAPBEXstdItemX" xfId="139" xr:uid="{00000000-0005-0000-0000-00008E000000}"/>
    <cellStyle name="SAPBEXtitle" xfId="140" xr:uid="{00000000-0005-0000-0000-00008F000000}"/>
    <cellStyle name="SAPBEXundefined" xfId="141" xr:uid="{00000000-0005-0000-0000-000090000000}"/>
    <cellStyle name="Table Heading" xfId="142" xr:uid="{00000000-0005-0000-0000-000091000000}"/>
    <cellStyle name="Table Heading 2" xfId="237" xr:uid="{00000000-0005-0000-0000-000092000000}"/>
    <cellStyle name="Title" xfId="143" xr:uid="{00000000-0005-0000-0000-000093000000}"/>
    <cellStyle name="Total" xfId="144" xr:uid="{00000000-0005-0000-0000-000094000000}"/>
    <cellStyle name="Warning Text" xfId="145" xr:uid="{00000000-0005-0000-0000-000095000000}"/>
    <cellStyle name="Акцент1 2" xfId="146" xr:uid="{00000000-0005-0000-0000-000096000000}"/>
    <cellStyle name="Акцент2 2" xfId="147" xr:uid="{00000000-0005-0000-0000-000097000000}"/>
    <cellStyle name="Акцент3 2" xfId="148" xr:uid="{00000000-0005-0000-0000-000098000000}"/>
    <cellStyle name="Акцент4 2" xfId="149" xr:uid="{00000000-0005-0000-0000-000099000000}"/>
    <cellStyle name="Акцент5 2" xfId="150" xr:uid="{00000000-0005-0000-0000-00009A000000}"/>
    <cellStyle name="Акцент6 2" xfId="151" xr:uid="{00000000-0005-0000-0000-00009B000000}"/>
    <cellStyle name="Беззащитный" xfId="152" xr:uid="{00000000-0005-0000-0000-00009C000000}"/>
    <cellStyle name="Ввод  2" xfId="153" xr:uid="{00000000-0005-0000-0000-00009D000000}"/>
    <cellStyle name="Вывод 2" xfId="154" xr:uid="{00000000-0005-0000-0000-00009E000000}"/>
    <cellStyle name="Вычисление 2" xfId="155" xr:uid="{00000000-0005-0000-0000-00009F000000}"/>
    <cellStyle name="Заголовок" xfId="156" xr:uid="{00000000-0005-0000-0000-0000A0000000}"/>
    <cellStyle name="Заголовок 1 2" xfId="157" xr:uid="{00000000-0005-0000-0000-0000A1000000}"/>
    <cellStyle name="Заголовок 2 2" xfId="158" xr:uid="{00000000-0005-0000-0000-0000A2000000}"/>
    <cellStyle name="Заголовок 3 2" xfId="159" xr:uid="{00000000-0005-0000-0000-0000A3000000}"/>
    <cellStyle name="Заголовок 4 2" xfId="160" xr:uid="{00000000-0005-0000-0000-0000A4000000}"/>
    <cellStyle name="ЗаголовокСтолбца" xfId="161" xr:uid="{00000000-0005-0000-0000-0000A5000000}"/>
    <cellStyle name="Защитный" xfId="162" xr:uid="{00000000-0005-0000-0000-0000A6000000}"/>
    <cellStyle name="Значение" xfId="163" xr:uid="{00000000-0005-0000-0000-0000A7000000}"/>
    <cellStyle name="Зоголовок" xfId="164" xr:uid="{00000000-0005-0000-0000-0000A8000000}"/>
    <cellStyle name="Итог 2" xfId="165" xr:uid="{00000000-0005-0000-0000-0000A9000000}"/>
    <cellStyle name="Итого" xfId="166" xr:uid="{00000000-0005-0000-0000-0000AA000000}"/>
    <cellStyle name="Контрольная ячейка 2" xfId="167" xr:uid="{00000000-0005-0000-0000-0000AB000000}"/>
    <cellStyle name="Мои наименования показателей" xfId="168" xr:uid="{00000000-0005-0000-0000-0000AC000000}"/>
    <cellStyle name="Мой заголовок" xfId="169" xr:uid="{00000000-0005-0000-0000-0000AD000000}"/>
    <cellStyle name="Мой заголовок листа" xfId="170" xr:uid="{00000000-0005-0000-0000-0000AE000000}"/>
    <cellStyle name="Название 2" xfId="171" xr:uid="{00000000-0005-0000-0000-0000AF000000}"/>
    <cellStyle name="Нейтральный 2" xfId="172" xr:uid="{00000000-0005-0000-0000-0000B0000000}"/>
    <cellStyle name="Обычный" xfId="0" builtinId="0"/>
    <cellStyle name="Обычный 10" xfId="6" xr:uid="{00000000-0005-0000-0000-0000B2000000}"/>
    <cellStyle name="Обычный 2" xfId="173" xr:uid="{00000000-0005-0000-0000-0000B3000000}"/>
    <cellStyle name="Обычный 2 2" xfId="174" xr:uid="{00000000-0005-0000-0000-0000B4000000}"/>
    <cellStyle name="Обычный 2 26 2" xfId="225" xr:uid="{00000000-0005-0000-0000-0000B5000000}"/>
    <cellStyle name="Обычный 2 3" xfId="175" xr:uid="{00000000-0005-0000-0000-0000B6000000}"/>
    <cellStyle name="Обычный 2 4" xfId="176" xr:uid="{00000000-0005-0000-0000-0000B7000000}"/>
    <cellStyle name="Обычный 2_RAB 2_ИПР 7,3 млрд_МРСК_орех неогранич_заявка без ПМ" xfId="177" xr:uid="{00000000-0005-0000-0000-0000B8000000}"/>
    <cellStyle name="Обычный 29" xfId="4" xr:uid="{00000000-0005-0000-0000-0000B9000000}"/>
    <cellStyle name="Обычный 3" xfId="178" xr:uid="{00000000-0005-0000-0000-0000BA000000}"/>
    <cellStyle name="Обычный 3 2" xfId="2" xr:uid="{00000000-0005-0000-0000-0000BB000000}"/>
    <cellStyle name="Обычный 3 2 7" xfId="223" xr:uid="{00000000-0005-0000-0000-0000BC000000}"/>
    <cellStyle name="Обычный 4" xfId="179" xr:uid="{00000000-0005-0000-0000-0000BD000000}"/>
    <cellStyle name="Обычный 4 2" xfId="180" xr:uid="{00000000-0005-0000-0000-0000BE000000}"/>
    <cellStyle name="Обычный 4_Исходные данные для модели" xfId="181" xr:uid="{00000000-0005-0000-0000-0000BF000000}"/>
    <cellStyle name="Обычный 5" xfId="182" xr:uid="{00000000-0005-0000-0000-0000C0000000}"/>
    <cellStyle name="Обычный 6" xfId="183" xr:uid="{00000000-0005-0000-0000-0000C1000000}"/>
    <cellStyle name="Обычный 7" xfId="3" xr:uid="{00000000-0005-0000-0000-0000C2000000}"/>
    <cellStyle name="Обычный 8" xfId="217" xr:uid="{00000000-0005-0000-0000-0000C3000000}"/>
    <cellStyle name="Обычный 9" xfId="219" xr:uid="{00000000-0005-0000-0000-0000C4000000}"/>
    <cellStyle name="Плохой 2" xfId="184" xr:uid="{00000000-0005-0000-0000-0000C5000000}"/>
    <cellStyle name="По центру с переносом" xfId="185" xr:uid="{00000000-0005-0000-0000-0000C6000000}"/>
    <cellStyle name="По ширине с переносом" xfId="186" xr:uid="{00000000-0005-0000-0000-0000C7000000}"/>
    <cellStyle name="Поле ввода" xfId="187" xr:uid="{00000000-0005-0000-0000-0000C8000000}"/>
    <cellStyle name="Пояснение 2" xfId="188" xr:uid="{00000000-0005-0000-0000-0000C9000000}"/>
    <cellStyle name="Примечание 2" xfId="189" xr:uid="{00000000-0005-0000-0000-0000CA000000}"/>
    <cellStyle name="Процентный 2" xfId="190" xr:uid="{00000000-0005-0000-0000-0000CB000000}"/>
    <cellStyle name="Процентный 2 2" xfId="191" xr:uid="{00000000-0005-0000-0000-0000CC000000}"/>
    <cellStyle name="Процентный 2 3" xfId="192" xr:uid="{00000000-0005-0000-0000-0000CD000000}"/>
    <cellStyle name="Процентный 2 4" xfId="193" xr:uid="{00000000-0005-0000-0000-0000CE000000}"/>
    <cellStyle name="Процентный 3" xfId="194" xr:uid="{00000000-0005-0000-0000-0000CF000000}"/>
    <cellStyle name="Процентный 4" xfId="195" xr:uid="{00000000-0005-0000-0000-0000D0000000}"/>
    <cellStyle name="Процентный 5" xfId="220" xr:uid="{00000000-0005-0000-0000-0000D1000000}"/>
    <cellStyle name="Процентный 6" xfId="221" xr:uid="{00000000-0005-0000-0000-0000D2000000}"/>
    <cellStyle name="Связанная ячейка 2" xfId="196" xr:uid="{00000000-0005-0000-0000-0000D3000000}"/>
    <cellStyle name="Стиль 1" xfId="197" xr:uid="{00000000-0005-0000-0000-0000D4000000}"/>
    <cellStyle name="Стиль 1 2" xfId="198" xr:uid="{00000000-0005-0000-0000-0000D5000000}"/>
    <cellStyle name="Стиль 1 2 2" xfId="238" xr:uid="{00000000-0005-0000-0000-0000D6000000}"/>
    <cellStyle name="ТЕКСТ" xfId="199" xr:uid="{00000000-0005-0000-0000-0000D7000000}"/>
    <cellStyle name="Текст предупреждения 2" xfId="200" xr:uid="{00000000-0005-0000-0000-0000D8000000}"/>
    <cellStyle name="Текстовый" xfId="201" xr:uid="{00000000-0005-0000-0000-0000D9000000}"/>
    <cellStyle name="Тысячи [0]_22гк" xfId="202" xr:uid="{00000000-0005-0000-0000-0000DA000000}"/>
    <cellStyle name="Тысячи_22гк" xfId="203" xr:uid="{00000000-0005-0000-0000-0000DB000000}"/>
    <cellStyle name="Финансовый" xfId="1" builtinId="3"/>
    <cellStyle name="Финансовый 2" xfId="204" xr:uid="{00000000-0005-0000-0000-0000DD000000}"/>
    <cellStyle name="Финансовый 2 2" xfId="205" xr:uid="{00000000-0005-0000-0000-0000DE000000}"/>
    <cellStyle name="Финансовый 3" xfId="206" xr:uid="{00000000-0005-0000-0000-0000DF000000}"/>
    <cellStyle name="Финансовый 4" xfId="207" xr:uid="{00000000-0005-0000-0000-0000E0000000}"/>
    <cellStyle name="Финансовый 5" xfId="218" xr:uid="{00000000-0005-0000-0000-0000E1000000}"/>
    <cellStyle name="Финансовый 5 2" xfId="239" xr:uid="{00000000-0005-0000-0000-0000E2000000}"/>
    <cellStyle name="Финансовый 6" xfId="222" xr:uid="{00000000-0005-0000-0000-0000E3000000}"/>
    <cellStyle name="Финансовый 6 2" xfId="5" xr:uid="{00000000-0005-0000-0000-0000E4000000}"/>
    <cellStyle name="Финансовый 7" xfId="224" xr:uid="{00000000-0005-0000-0000-0000E5000000}"/>
    <cellStyle name="Финансовый 8" xfId="226" xr:uid="{00000000-0005-0000-0000-0000E6000000}"/>
    <cellStyle name="Формула" xfId="208" xr:uid="{00000000-0005-0000-0000-0000E7000000}"/>
    <cellStyle name="Формула 2" xfId="209" xr:uid="{00000000-0005-0000-0000-0000E8000000}"/>
    <cellStyle name="Формула_A РТ 2009 Рязаньэнерго" xfId="210" xr:uid="{00000000-0005-0000-0000-0000E9000000}"/>
    <cellStyle name="ФормулаВБ" xfId="211" xr:uid="{00000000-0005-0000-0000-0000EA000000}"/>
    <cellStyle name="ФормулаНаКонтроль" xfId="212" xr:uid="{00000000-0005-0000-0000-0000EB000000}"/>
    <cellStyle name="Хороший 2" xfId="213" xr:uid="{00000000-0005-0000-0000-0000EC000000}"/>
    <cellStyle name="Цифры по центру с десятыми" xfId="214" xr:uid="{00000000-0005-0000-0000-0000ED000000}"/>
    <cellStyle name="Џђћ–…ќ’ќ›‰" xfId="215" xr:uid="{00000000-0005-0000-0000-0000EE000000}"/>
    <cellStyle name="Шапка таблицы" xfId="216" xr:uid="{00000000-0005-0000-0000-0000EF000000}"/>
  </cellStyles>
  <dxfs count="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6">
    <tabColor rgb="FF002060"/>
  </sheetPr>
  <dimension ref="A1:S451"/>
  <sheetViews>
    <sheetView showGridLines="0" tabSelected="1" view="pageBreakPreview" topLeftCell="A346" zoomScale="60" zoomScaleNormal="55" workbookViewId="0">
      <selection activeCell="I392" sqref="I392"/>
    </sheetView>
  </sheetViews>
  <sheetFormatPr defaultRowHeight="15.75" x14ac:dyDescent="0.25"/>
  <cols>
    <col min="1" max="1" width="11.42578125" style="37" customWidth="1"/>
    <col min="2" max="2" width="62.85546875" style="37" customWidth="1"/>
    <col min="3" max="5" width="22.42578125" style="37" customWidth="1"/>
    <col min="6" max="6" width="24.7109375" style="39" customWidth="1"/>
    <col min="7" max="10" width="24.7109375" style="37" customWidth="1"/>
    <col min="11" max="11" width="24.5703125" style="37" customWidth="1"/>
    <col min="12" max="18" width="24.7109375" style="37" customWidth="1"/>
    <col min="19" max="19" width="9.140625" style="37" customWidth="1"/>
    <col min="20" max="16384" width="9.140625" style="37"/>
  </cols>
  <sheetData>
    <row r="1" spans="1:18" customFormat="1" ht="18.75" x14ac:dyDescent="0.25">
      <c r="D1" s="32"/>
      <c r="E1" s="32"/>
      <c r="F1" s="33"/>
      <c r="G1" s="32"/>
      <c r="H1" s="34"/>
      <c r="I1" s="32"/>
      <c r="J1" s="32"/>
      <c r="K1" s="32"/>
      <c r="L1" s="32"/>
      <c r="M1" s="32"/>
      <c r="N1" s="32"/>
      <c r="O1" s="32"/>
      <c r="P1" s="32"/>
      <c r="Q1" s="209" t="s">
        <v>0</v>
      </c>
      <c r="R1" s="209"/>
    </row>
    <row r="2" spans="1:18" customFormat="1" ht="18.75" x14ac:dyDescent="0.25">
      <c r="F2" s="35"/>
      <c r="G2" s="35"/>
      <c r="H2" s="34"/>
      <c r="I2" s="34"/>
      <c r="J2" s="34"/>
      <c r="K2" s="34"/>
      <c r="L2" s="34"/>
      <c r="M2" s="34"/>
      <c r="N2" s="34"/>
      <c r="O2" s="34"/>
      <c r="P2" s="34"/>
      <c r="Q2" s="209" t="s">
        <v>1</v>
      </c>
      <c r="R2" s="209"/>
    </row>
    <row r="3" spans="1:18" customFormat="1" ht="18.75" x14ac:dyDescent="0.25">
      <c r="F3" s="36"/>
      <c r="H3" s="34"/>
      <c r="I3" s="34"/>
      <c r="J3" s="34"/>
      <c r="K3" s="34"/>
      <c r="L3" s="34"/>
      <c r="M3" s="34"/>
      <c r="N3" s="34"/>
      <c r="O3" s="34"/>
      <c r="P3" s="34"/>
      <c r="Q3" s="209" t="s">
        <v>2</v>
      </c>
      <c r="R3" s="209"/>
    </row>
    <row r="4" spans="1:18" ht="18.75" customHeight="1" x14ac:dyDescent="0.3">
      <c r="A4" s="213" t="s">
        <v>3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</row>
    <row r="5" spans="1:18" x14ac:dyDescent="0.25">
      <c r="A5" s="38"/>
      <c r="B5" s="38"/>
      <c r="C5" s="38"/>
      <c r="D5" s="38"/>
      <c r="E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8" ht="18.75" x14ac:dyDescent="0.25">
      <c r="A6" s="214" t="s">
        <v>682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</row>
    <row r="7" spans="1:18" x14ac:dyDescent="0.25">
      <c r="A7" s="215" t="s">
        <v>4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</row>
    <row r="8" spans="1:18" x14ac:dyDescent="0.25">
      <c r="A8" s="40"/>
      <c r="B8" s="40"/>
      <c r="C8" s="40"/>
      <c r="D8" s="40"/>
      <c r="E8" s="40"/>
      <c r="F8" s="41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8" ht="18.75" x14ac:dyDescent="0.25">
      <c r="A9" s="216" t="s">
        <v>685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</row>
    <row r="10" spans="1:18" x14ac:dyDescent="0.25">
      <c r="A10" s="40"/>
      <c r="B10" s="40"/>
      <c r="C10" s="40"/>
      <c r="D10" s="40"/>
      <c r="E10" s="40"/>
      <c r="F10" s="41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</row>
    <row r="11" spans="1:18" ht="18.75" x14ac:dyDescent="0.3">
      <c r="A11" s="212" t="s">
        <v>684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</row>
    <row r="12" spans="1:18" ht="18.75" x14ac:dyDescent="0.3">
      <c r="A12" s="42"/>
      <c r="B12" s="42"/>
      <c r="C12" s="42"/>
      <c r="D12" s="42"/>
      <c r="E12" s="42"/>
      <c r="F12" s="43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</row>
    <row r="13" spans="1:18" ht="18.75" x14ac:dyDescent="0.3">
      <c r="A13" s="217" t="s">
        <v>683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</row>
    <row r="14" spans="1:18" x14ac:dyDescent="0.25">
      <c r="A14" s="218" t="s">
        <v>5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</row>
    <row r="15" spans="1:18" x14ac:dyDescent="0.25">
      <c r="A15" s="44"/>
      <c r="B15" s="44"/>
      <c r="C15" s="44"/>
      <c r="D15" s="44"/>
      <c r="E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</row>
    <row r="16" spans="1:18" ht="23.25" customHeight="1" thickBot="1" x14ac:dyDescent="0.35">
      <c r="A16" s="221" t="s">
        <v>6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</row>
    <row r="17" spans="1:18" ht="31.5" customHeight="1" x14ac:dyDescent="0.25">
      <c r="A17" s="236" t="s">
        <v>7</v>
      </c>
      <c r="B17" s="210" t="s">
        <v>8</v>
      </c>
      <c r="C17" s="211" t="s">
        <v>9</v>
      </c>
      <c r="D17" s="46" t="s">
        <v>687</v>
      </c>
      <c r="E17" s="47" t="s">
        <v>688</v>
      </c>
      <c r="F17" s="47" t="s">
        <v>689</v>
      </c>
      <c r="G17" s="219" t="s">
        <v>690</v>
      </c>
      <c r="H17" s="219"/>
      <c r="I17" s="219" t="s">
        <v>691</v>
      </c>
      <c r="J17" s="219"/>
      <c r="K17" s="219" t="s">
        <v>692</v>
      </c>
      <c r="L17" s="219"/>
      <c r="M17" s="219" t="s">
        <v>693</v>
      </c>
      <c r="N17" s="219"/>
      <c r="O17" s="219" t="s">
        <v>694</v>
      </c>
      <c r="P17" s="220"/>
      <c r="Q17" s="210" t="s">
        <v>10</v>
      </c>
      <c r="R17" s="211"/>
    </row>
    <row r="18" spans="1:18" ht="63.75" customHeight="1" thickBot="1" x14ac:dyDescent="0.3">
      <c r="A18" s="237"/>
      <c r="B18" s="238"/>
      <c r="C18" s="239"/>
      <c r="D18" s="48" t="s">
        <v>11</v>
      </c>
      <c r="E18" s="49" t="s">
        <v>11</v>
      </c>
      <c r="F18" s="49" t="s">
        <v>11</v>
      </c>
      <c r="G18" s="49" t="s">
        <v>12</v>
      </c>
      <c r="H18" s="49" t="s">
        <v>13</v>
      </c>
      <c r="I18" s="49" t="s">
        <v>12</v>
      </c>
      <c r="J18" s="49" t="s">
        <v>13</v>
      </c>
      <c r="K18" s="49" t="s">
        <v>12</v>
      </c>
      <c r="L18" s="49" t="s">
        <v>13</v>
      </c>
      <c r="M18" s="49" t="s">
        <v>12</v>
      </c>
      <c r="N18" s="49" t="s">
        <v>13</v>
      </c>
      <c r="O18" s="49" t="s">
        <v>12</v>
      </c>
      <c r="P18" s="49" t="s">
        <v>13</v>
      </c>
      <c r="Q18" s="48" t="s">
        <v>12</v>
      </c>
      <c r="R18" s="50" t="s">
        <v>13</v>
      </c>
    </row>
    <row r="19" spans="1:18" ht="16.5" thickBot="1" x14ac:dyDescent="0.3">
      <c r="A19" s="51">
        <v>1</v>
      </c>
      <c r="B19" s="52">
        <v>2</v>
      </c>
      <c r="C19" s="53">
        <v>3</v>
      </c>
      <c r="D19" s="54">
        <v>4</v>
      </c>
      <c r="E19" s="55">
        <v>5</v>
      </c>
      <c r="F19" s="55">
        <v>6</v>
      </c>
      <c r="G19" s="55">
        <v>7</v>
      </c>
      <c r="H19" s="55">
        <v>8</v>
      </c>
      <c r="I19" s="55">
        <v>9</v>
      </c>
      <c r="J19" s="55">
        <v>10</v>
      </c>
      <c r="K19" s="55">
        <v>11</v>
      </c>
      <c r="L19" s="55">
        <v>12</v>
      </c>
      <c r="M19" s="55">
        <v>13</v>
      </c>
      <c r="N19" s="55">
        <v>14</v>
      </c>
      <c r="O19" s="55">
        <v>15</v>
      </c>
      <c r="P19" s="55">
        <v>16</v>
      </c>
      <c r="Q19" s="52">
        <v>17</v>
      </c>
      <c r="R19" s="53">
        <v>18</v>
      </c>
    </row>
    <row r="20" spans="1:18" ht="16.5" thickBot="1" x14ac:dyDescent="0.3">
      <c r="A20" s="224" t="s">
        <v>14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6"/>
      <c r="R20" s="227"/>
    </row>
    <row r="21" spans="1:18" ht="31.5" x14ac:dyDescent="0.25">
      <c r="A21" s="56" t="s">
        <v>15</v>
      </c>
      <c r="B21" s="57" t="s">
        <v>658</v>
      </c>
      <c r="C21" s="58" t="s">
        <v>659</v>
      </c>
      <c r="D21" s="59">
        <f t="shared" ref="D21:M21" si="0">D27+D29+D30+D35</f>
        <v>1380.5600000000002</v>
      </c>
      <c r="E21" s="59">
        <f t="shared" si="0"/>
        <v>1409.65</v>
      </c>
      <c r="F21" s="60">
        <v>1515.7970338099699</v>
      </c>
      <c r="G21" s="60">
        <f t="shared" si="0"/>
        <v>1488.64</v>
      </c>
      <c r="H21" s="60">
        <v>1613.03625547147</v>
      </c>
      <c r="I21" s="60">
        <f t="shared" si="0"/>
        <v>1538.92</v>
      </c>
      <c r="J21" s="60">
        <v>1812.79092963012</v>
      </c>
      <c r="K21" s="60">
        <f t="shared" si="0"/>
        <v>1578.5400000000002</v>
      </c>
      <c r="L21" s="60">
        <v>1835.98087011192</v>
      </c>
      <c r="M21" s="60">
        <f t="shared" si="0"/>
        <v>1633.7599999999998</v>
      </c>
      <c r="N21" s="60">
        <v>1851.8687770817701</v>
      </c>
      <c r="O21" s="60">
        <f t="shared" ref="O21" si="1">O27+O29+O30+O35</f>
        <v>1682.77</v>
      </c>
      <c r="P21" s="61">
        <v>1922.32806375623</v>
      </c>
      <c r="Q21" s="62">
        <f>Q27+Q29+Q30+Q35</f>
        <v>7922.6299999999992</v>
      </c>
      <c r="R21" s="63">
        <f>R27+R29+R30+R35</f>
        <v>9036.0048960515032</v>
      </c>
    </row>
    <row r="22" spans="1:18" x14ac:dyDescent="0.25">
      <c r="A22" s="64" t="s">
        <v>17</v>
      </c>
      <c r="B22" s="65" t="s">
        <v>660</v>
      </c>
      <c r="C22" s="66" t="s">
        <v>659</v>
      </c>
      <c r="D22" s="67" t="s">
        <v>686</v>
      </c>
      <c r="E22" s="67" t="s">
        <v>686</v>
      </c>
      <c r="F22" s="68" t="s">
        <v>686</v>
      </c>
      <c r="G22" s="67" t="s">
        <v>686</v>
      </c>
      <c r="H22" s="68" t="s">
        <v>686</v>
      </c>
      <c r="I22" s="67" t="s">
        <v>686</v>
      </c>
      <c r="J22" s="67" t="s">
        <v>686</v>
      </c>
      <c r="K22" s="67" t="s">
        <v>686</v>
      </c>
      <c r="L22" s="68" t="s">
        <v>686</v>
      </c>
      <c r="M22" s="67" t="s">
        <v>686</v>
      </c>
      <c r="N22" s="68" t="s">
        <v>686</v>
      </c>
      <c r="O22" s="67" t="s">
        <v>686</v>
      </c>
      <c r="P22" s="69" t="s">
        <v>686</v>
      </c>
      <c r="Q22" s="70" t="s">
        <v>686</v>
      </c>
      <c r="R22" s="71" t="s">
        <v>686</v>
      </c>
    </row>
    <row r="23" spans="1:18" ht="31.5" x14ac:dyDescent="0.25">
      <c r="A23" s="64" t="s">
        <v>18</v>
      </c>
      <c r="B23" s="72" t="s">
        <v>19</v>
      </c>
      <c r="C23" s="66" t="s">
        <v>659</v>
      </c>
      <c r="D23" s="67" t="s">
        <v>686</v>
      </c>
      <c r="E23" s="67" t="s">
        <v>686</v>
      </c>
      <c r="F23" s="68" t="s">
        <v>686</v>
      </c>
      <c r="G23" s="67" t="s">
        <v>686</v>
      </c>
      <c r="H23" s="68" t="s">
        <v>686</v>
      </c>
      <c r="I23" s="67" t="s">
        <v>686</v>
      </c>
      <c r="J23" s="67" t="s">
        <v>686</v>
      </c>
      <c r="K23" s="67" t="s">
        <v>686</v>
      </c>
      <c r="L23" s="68" t="s">
        <v>686</v>
      </c>
      <c r="M23" s="67" t="s">
        <v>686</v>
      </c>
      <c r="N23" s="68" t="s">
        <v>686</v>
      </c>
      <c r="O23" s="67" t="s">
        <v>686</v>
      </c>
      <c r="P23" s="69" t="s">
        <v>686</v>
      </c>
      <c r="Q23" s="70" t="s">
        <v>686</v>
      </c>
      <c r="R23" s="71" t="s">
        <v>686</v>
      </c>
    </row>
    <row r="24" spans="1:18" ht="31.5" x14ac:dyDescent="0.25">
      <c r="A24" s="64" t="s">
        <v>20</v>
      </c>
      <c r="B24" s="72" t="s">
        <v>21</v>
      </c>
      <c r="C24" s="66" t="s">
        <v>659</v>
      </c>
      <c r="D24" s="67" t="s">
        <v>686</v>
      </c>
      <c r="E24" s="67" t="s">
        <v>686</v>
      </c>
      <c r="F24" s="68" t="s">
        <v>686</v>
      </c>
      <c r="G24" s="68" t="s">
        <v>686</v>
      </c>
      <c r="H24" s="68" t="s">
        <v>686</v>
      </c>
      <c r="I24" s="68" t="s">
        <v>686</v>
      </c>
      <c r="J24" s="68" t="s">
        <v>686</v>
      </c>
      <c r="K24" s="68" t="s">
        <v>686</v>
      </c>
      <c r="L24" s="68" t="s">
        <v>686</v>
      </c>
      <c r="M24" s="68" t="s">
        <v>686</v>
      </c>
      <c r="N24" s="68" t="s">
        <v>686</v>
      </c>
      <c r="O24" s="68" t="s">
        <v>686</v>
      </c>
      <c r="P24" s="69" t="s">
        <v>686</v>
      </c>
      <c r="Q24" s="70" t="s">
        <v>686</v>
      </c>
      <c r="R24" s="71" t="s">
        <v>686</v>
      </c>
    </row>
    <row r="25" spans="1:18" ht="31.5" x14ac:dyDescent="0.25">
      <c r="A25" s="64" t="s">
        <v>22</v>
      </c>
      <c r="B25" s="72" t="s">
        <v>23</v>
      </c>
      <c r="C25" s="66" t="s">
        <v>659</v>
      </c>
      <c r="D25" s="67" t="s">
        <v>686</v>
      </c>
      <c r="E25" s="67" t="s">
        <v>686</v>
      </c>
      <c r="F25" s="68" t="s">
        <v>686</v>
      </c>
      <c r="G25" s="68" t="s">
        <v>686</v>
      </c>
      <c r="H25" s="68" t="s">
        <v>686</v>
      </c>
      <c r="I25" s="68" t="s">
        <v>686</v>
      </c>
      <c r="J25" s="68" t="s">
        <v>686</v>
      </c>
      <c r="K25" s="68" t="s">
        <v>686</v>
      </c>
      <c r="L25" s="68" t="s">
        <v>686</v>
      </c>
      <c r="M25" s="68" t="s">
        <v>686</v>
      </c>
      <c r="N25" s="68" t="s">
        <v>686</v>
      </c>
      <c r="O25" s="68" t="s">
        <v>686</v>
      </c>
      <c r="P25" s="69" t="s">
        <v>686</v>
      </c>
      <c r="Q25" s="70" t="s">
        <v>686</v>
      </c>
      <c r="R25" s="71" t="s">
        <v>686</v>
      </c>
    </row>
    <row r="26" spans="1:18" x14ac:dyDescent="0.25">
      <c r="A26" s="64" t="s">
        <v>24</v>
      </c>
      <c r="B26" s="65" t="s">
        <v>25</v>
      </c>
      <c r="C26" s="66" t="s">
        <v>659</v>
      </c>
      <c r="D26" s="67" t="s">
        <v>686</v>
      </c>
      <c r="E26" s="67" t="s">
        <v>686</v>
      </c>
      <c r="F26" s="68" t="s">
        <v>686</v>
      </c>
      <c r="G26" s="67" t="s">
        <v>686</v>
      </c>
      <c r="H26" s="68" t="s">
        <v>686</v>
      </c>
      <c r="I26" s="67" t="s">
        <v>686</v>
      </c>
      <c r="J26" s="68" t="s">
        <v>686</v>
      </c>
      <c r="K26" s="67" t="s">
        <v>686</v>
      </c>
      <c r="L26" s="68" t="s">
        <v>686</v>
      </c>
      <c r="M26" s="67" t="s">
        <v>686</v>
      </c>
      <c r="N26" s="68" t="s">
        <v>686</v>
      </c>
      <c r="O26" s="67" t="s">
        <v>686</v>
      </c>
      <c r="P26" s="69" t="s">
        <v>686</v>
      </c>
      <c r="Q26" s="70" t="s">
        <v>686</v>
      </c>
      <c r="R26" s="71" t="s">
        <v>686</v>
      </c>
    </row>
    <row r="27" spans="1:18" x14ac:dyDescent="0.25">
      <c r="A27" s="64" t="s">
        <v>26</v>
      </c>
      <c r="B27" s="65" t="s">
        <v>27</v>
      </c>
      <c r="C27" s="66" t="s">
        <v>659</v>
      </c>
      <c r="D27" s="67">
        <v>1292.94</v>
      </c>
      <c r="E27" s="67">
        <v>1316.77</v>
      </c>
      <c r="F27" s="73">
        <v>1382.5661338099701</v>
      </c>
      <c r="G27" s="67">
        <v>1399.65</v>
      </c>
      <c r="H27" s="74">
        <v>1420.9498166798001</v>
      </c>
      <c r="I27" s="67">
        <v>1441.64</v>
      </c>
      <c r="J27" s="74">
        <v>1587.32876213845</v>
      </c>
      <c r="K27" s="67">
        <v>1484.88</v>
      </c>
      <c r="L27" s="74">
        <v>1654.3386699719199</v>
      </c>
      <c r="M27" s="67">
        <v>1536.86</v>
      </c>
      <c r="N27" s="74">
        <v>1721.74827410177</v>
      </c>
      <c r="O27" s="67">
        <v>1582.96</v>
      </c>
      <c r="P27" s="75">
        <v>1789.7433205662301</v>
      </c>
      <c r="Q27" s="70">
        <f>G27+I27+K27+M27+O27</f>
        <v>7445.99</v>
      </c>
      <c r="R27" s="71">
        <f>H27+J27+L27+N27+P27</f>
        <v>8174.1088434581698</v>
      </c>
    </row>
    <row r="28" spans="1:18" x14ac:dyDescent="0.25">
      <c r="A28" s="64" t="s">
        <v>28</v>
      </c>
      <c r="B28" s="65" t="s">
        <v>29</v>
      </c>
      <c r="C28" s="66" t="s">
        <v>659</v>
      </c>
      <c r="D28" s="67" t="s">
        <v>686</v>
      </c>
      <c r="E28" s="67" t="s">
        <v>686</v>
      </c>
      <c r="F28" s="68" t="s">
        <v>686</v>
      </c>
      <c r="G28" s="67" t="s">
        <v>686</v>
      </c>
      <c r="H28" s="68" t="s">
        <v>686</v>
      </c>
      <c r="I28" s="67" t="s">
        <v>686</v>
      </c>
      <c r="J28" s="68" t="s">
        <v>686</v>
      </c>
      <c r="K28" s="67" t="s">
        <v>686</v>
      </c>
      <c r="L28" s="68" t="s">
        <v>686</v>
      </c>
      <c r="M28" s="67"/>
      <c r="N28" s="68" t="s">
        <v>686</v>
      </c>
      <c r="O28" s="67" t="s">
        <v>686</v>
      </c>
      <c r="P28" s="69" t="s">
        <v>686</v>
      </c>
      <c r="Q28" s="70" t="s">
        <v>686</v>
      </c>
      <c r="R28" s="71" t="s">
        <v>686</v>
      </c>
    </row>
    <row r="29" spans="1:18" x14ac:dyDescent="0.25">
      <c r="A29" s="64" t="s">
        <v>30</v>
      </c>
      <c r="B29" s="65" t="s">
        <v>31</v>
      </c>
      <c r="C29" s="66" t="s">
        <v>659</v>
      </c>
      <c r="D29" s="67">
        <v>46.98</v>
      </c>
      <c r="E29" s="67">
        <v>31.39</v>
      </c>
      <c r="F29" s="73">
        <v>66.603849999999994</v>
      </c>
      <c r="G29" s="67">
        <v>30.89</v>
      </c>
      <c r="H29" s="74">
        <v>70.266833791666699</v>
      </c>
      <c r="I29" s="67">
        <v>19.670000000000002</v>
      </c>
      <c r="J29" s="74">
        <v>143.84016749166699</v>
      </c>
      <c r="K29" s="67">
        <v>18.170000000000002</v>
      </c>
      <c r="L29" s="74">
        <v>95.939200139999997</v>
      </c>
      <c r="M29" s="67">
        <v>17.02</v>
      </c>
      <c r="N29" s="74">
        <v>40.132502979999998</v>
      </c>
      <c r="O29" s="67">
        <v>17.53</v>
      </c>
      <c r="P29" s="75">
        <v>38.097743190000003</v>
      </c>
      <c r="Q29" s="70">
        <f>G29+I29+K29+M29+O29</f>
        <v>103.28</v>
      </c>
      <c r="R29" s="71">
        <f>H29+J29+L29+N29+P29</f>
        <v>388.27644759333367</v>
      </c>
    </row>
    <row r="30" spans="1:18" x14ac:dyDescent="0.25">
      <c r="A30" s="64" t="s">
        <v>32</v>
      </c>
      <c r="B30" s="65" t="s">
        <v>33</v>
      </c>
      <c r="C30" s="66" t="s">
        <v>659</v>
      </c>
      <c r="D30" s="67">
        <v>0</v>
      </c>
      <c r="E30" s="67">
        <v>0</v>
      </c>
      <c r="F30" s="76">
        <v>0</v>
      </c>
      <c r="G30" s="67">
        <v>0</v>
      </c>
      <c r="H30" s="68">
        <v>0</v>
      </c>
      <c r="I30" s="67">
        <v>0</v>
      </c>
      <c r="J30" s="68">
        <v>0</v>
      </c>
      <c r="K30" s="67">
        <v>0</v>
      </c>
      <c r="L30" s="68">
        <v>0</v>
      </c>
      <c r="M30" s="67">
        <v>0</v>
      </c>
      <c r="N30" s="68">
        <v>0</v>
      </c>
      <c r="O30" s="67">
        <v>0</v>
      </c>
      <c r="P30" s="69">
        <v>0</v>
      </c>
      <c r="Q30" s="77">
        <v>0</v>
      </c>
      <c r="R30" s="78">
        <v>0</v>
      </c>
    </row>
    <row r="31" spans="1:18" x14ac:dyDescent="0.25">
      <c r="A31" s="64" t="s">
        <v>34</v>
      </c>
      <c r="B31" s="65" t="s">
        <v>35</v>
      </c>
      <c r="C31" s="66" t="s">
        <v>659</v>
      </c>
      <c r="D31" s="67" t="s">
        <v>686</v>
      </c>
      <c r="E31" s="67" t="s">
        <v>686</v>
      </c>
      <c r="F31" s="68" t="s">
        <v>686</v>
      </c>
      <c r="G31" s="67" t="s">
        <v>686</v>
      </c>
      <c r="H31" s="68" t="s">
        <v>686</v>
      </c>
      <c r="I31" s="67" t="s">
        <v>686</v>
      </c>
      <c r="J31" s="68" t="s">
        <v>686</v>
      </c>
      <c r="K31" s="67" t="s">
        <v>686</v>
      </c>
      <c r="L31" s="68" t="s">
        <v>686</v>
      </c>
      <c r="M31" s="67" t="s">
        <v>686</v>
      </c>
      <c r="N31" s="68" t="s">
        <v>686</v>
      </c>
      <c r="O31" s="67" t="s">
        <v>686</v>
      </c>
      <c r="P31" s="69" t="s">
        <v>686</v>
      </c>
      <c r="Q31" s="77" t="s">
        <v>686</v>
      </c>
      <c r="R31" s="78" t="s">
        <v>686</v>
      </c>
    </row>
    <row r="32" spans="1:18" ht="31.5" x14ac:dyDescent="0.25">
      <c r="A32" s="64" t="s">
        <v>36</v>
      </c>
      <c r="B32" s="72" t="s">
        <v>37</v>
      </c>
      <c r="C32" s="66" t="s">
        <v>659</v>
      </c>
      <c r="D32" s="67" t="s">
        <v>686</v>
      </c>
      <c r="E32" s="67" t="s">
        <v>686</v>
      </c>
      <c r="F32" s="68" t="s">
        <v>686</v>
      </c>
      <c r="G32" s="67" t="s">
        <v>686</v>
      </c>
      <c r="H32" s="68" t="s">
        <v>686</v>
      </c>
      <c r="I32" s="67" t="s">
        <v>686</v>
      </c>
      <c r="J32" s="68" t="s">
        <v>686</v>
      </c>
      <c r="K32" s="67" t="s">
        <v>686</v>
      </c>
      <c r="L32" s="68" t="s">
        <v>686</v>
      </c>
      <c r="M32" s="67" t="s">
        <v>686</v>
      </c>
      <c r="N32" s="68" t="s">
        <v>686</v>
      </c>
      <c r="O32" s="67" t="s">
        <v>686</v>
      </c>
      <c r="P32" s="69" t="s">
        <v>686</v>
      </c>
      <c r="Q32" s="77" t="s">
        <v>686</v>
      </c>
      <c r="R32" s="78" t="s">
        <v>686</v>
      </c>
    </row>
    <row r="33" spans="1:18" x14ac:dyDescent="0.25">
      <c r="A33" s="64" t="s">
        <v>38</v>
      </c>
      <c r="B33" s="79" t="s">
        <v>590</v>
      </c>
      <c r="C33" s="66" t="s">
        <v>659</v>
      </c>
      <c r="D33" s="67" t="s">
        <v>686</v>
      </c>
      <c r="E33" s="67" t="s">
        <v>686</v>
      </c>
      <c r="F33" s="68" t="s">
        <v>686</v>
      </c>
      <c r="G33" s="67" t="s">
        <v>686</v>
      </c>
      <c r="H33" s="68" t="s">
        <v>686</v>
      </c>
      <c r="I33" s="67" t="s">
        <v>686</v>
      </c>
      <c r="J33" s="68" t="s">
        <v>686</v>
      </c>
      <c r="K33" s="67" t="s">
        <v>686</v>
      </c>
      <c r="L33" s="68" t="s">
        <v>686</v>
      </c>
      <c r="M33" s="67" t="s">
        <v>686</v>
      </c>
      <c r="N33" s="68" t="s">
        <v>686</v>
      </c>
      <c r="O33" s="67" t="s">
        <v>686</v>
      </c>
      <c r="P33" s="69" t="s">
        <v>686</v>
      </c>
      <c r="Q33" s="77" t="s">
        <v>686</v>
      </c>
      <c r="R33" s="78" t="s">
        <v>686</v>
      </c>
    </row>
    <row r="34" spans="1:18" x14ac:dyDescent="0.25">
      <c r="A34" s="64" t="s">
        <v>40</v>
      </c>
      <c r="B34" s="79" t="s">
        <v>41</v>
      </c>
      <c r="C34" s="66" t="s">
        <v>659</v>
      </c>
      <c r="D34" s="67" t="s">
        <v>686</v>
      </c>
      <c r="E34" s="67" t="s">
        <v>686</v>
      </c>
      <c r="F34" s="68" t="s">
        <v>686</v>
      </c>
      <c r="G34" s="67" t="s">
        <v>686</v>
      </c>
      <c r="H34" s="68" t="s">
        <v>686</v>
      </c>
      <c r="I34" s="67" t="s">
        <v>686</v>
      </c>
      <c r="J34" s="68" t="s">
        <v>686</v>
      </c>
      <c r="K34" s="67" t="s">
        <v>686</v>
      </c>
      <c r="L34" s="68" t="s">
        <v>686</v>
      </c>
      <c r="M34" s="67" t="s">
        <v>686</v>
      </c>
      <c r="N34" s="68" t="s">
        <v>686</v>
      </c>
      <c r="O34" s="67" t="s">
        <v>686</v>
      </c>
      <c r="P34" s="69" t="s">
        <v>686</v>
      </c>
      <c r="Q34" s="77" t="s">
        <v>686</v>
      </c>
      <c r="R34" s="78" t="s">
        <v>686</v>
      </c>
    </row>
    <row r="35" spans="1:18" x14ac:dyDescent="0.25">
      <c r="A35" s="64" t="s">
        <v>42</v>
      </c>
      <c r="B35" s="65" t="s">
        <v>43</v>
      </c>
      <c r="C35" s="66" t="s">
        <v>659</v>
      </c>
      <c r="D35" s="67">
        <v>40.64</v>
      </c>
      <c r="E35" s="67">
        <v>61.49</v>
      </c>
      <c r="F35" s="80">
        <v>66.627049999999997</v>
      </c>
      <c r="G35" s="67">
        <v>58.1</v>
      </c>
      <c r="H35" s="74">
        <v>121.819605</v>
      </c>
      <c r="I35" s="67">
        <v>77.61</v>
      </c>
      <c r="J35" s="74">
        <v>81.622</v>
      </c>
      <c r="K35" s="67">
        <v>75.489999999999995</v>
      </c>
      <c r="L35" s="74">
        <v>85.703000000000003</v>
      </c>
      <c r="M35" s="67">
        <v>79.88</v>
      </c>
      <c r="N35" s="74">
        <v>89.988</v>
      </c>
      <c r="O35" s="67">
        <v>82.28</v>
      </c>
      <c r="P35" s="75">
        <v>94.486999999999995</v>
      </c>
      <c r="Q35" s="70">
        <f>G35+I35+K35+M35+O35</f>
        <v>373.36</v>
      </c>
      <c r="R35" s="71">
        <f>H35+J35+L35+N35+P35</f>
        <v>473.61960499999998</v>
      </c>
    </row>
    <row r="36" spans="1:18" ht="31.5" x14ac:dyDescent="0.25">
      <c r="A36" s="64" t="s">
        <v>44</v>
      </c>
      <c r="B36" s="81" t="s">
        <v>45</v>
      </c>
      <c r="C36" s="66" t="s">
        <v>659</v>
      </c>
      <c r="D36" s="82">
        <f t="shared" ref="D36:R36" si="2">D42+D44+D50</f>
        <v>994.1</v>
      </c>
      <c r="E36" s="82">
        <f t="shared" si="2"/>
        <v>1074.1299999999999</v>
      </c>
      <c r="F36" s="82">
        <v>1166.38458098</v>
      </c>
      <c r="G36" s="82">
        <f t="shared" si="2"/>
        <v>1121.2899999999997</v>
      </c>
      <c r="H36" s="82">
        <v>1200.1990000000001</v>
      </c>
      <c r="I36" s="82">
        <f>I42+I44+I50</f>
        <v>1124.7699999999998</v>
      </c>
      <c r="J36" s="83">
        <v>1303.5420999999999</v>
      </c>
      <c r="K36" s="82">
        <f t="shared" si="2"/>
        <v>1129.7499999999998</v>
      </c>
      <c r="L36" s="82">
        <v>1355.0139999999999</v>
      </c>
      <c r="M36" s="82">
        <f t="shared" si="2"/>
        <v>1156.77</v>
      </c>
      <c r="N36" s="82">
        <v>1406.354</v>
      </c>
      <c r="O36" s="82">
        <f t="shared" si="2"/>
        <v>1191.47</v>
      </c>
      <c r="P36" s="84">
        <v>1463.377</v>
      </c>
      <c r="Q36" s="85">
        <f>Q42+Q44+Q50</f>
        <v>5724.05</v>
      </c>
      <c r="R36" s="86">
        <f t="shared" si="2"/>
        <v>6728.4861000000001</v>
      </c>
    </row>
    <row r="37" spans="1:18" x14ac:dyDescent="0.25">
      <c r="A37" s="64" t="s">
        <v>46</v>
      </c>
      <c r="B37" s="65" t="s">
        <v>660</v>
      </c>
      <c r="C37" s="66" t="s">
        <v>659</v>
      </c>
      <c r="D37" s="67" t="s">
        <v>686</v>
      </c>
      <c r="E37" s="67" t="s">
        <v>686</v>
      </c>
      <c r="F37" s="67" t="s">
        <v>686</v>
      </c>
      <c r="G37" s="67" t="s">
        <v>686</v>
      </c>
      <c r="H37" s="67" t="s">
        <v>686</v>
      </c>
      <c r="I37" s="67" t="s">
        <v>686</v>
      </c>
      <c r="J37" s="67" t="s">
        <v>686</v>
      </c>
      <c r="K37" s="67" t="s">
        <v>686</v>
      </c>
      <c r="L37" s="67" t="s">
        <v>686</v>
      </c>
      <c r="M37" s="67" t="s">
        <v>686</v>
      </c>
      <c r="N37" s="67" t="s">
        <v>686</v>
      </c>
      <c r="O37" s="67" t="s">
        <v>686</v>
      </c>
      <c r="P37" s="67" t="s">
        <v>686</v>
      </c>
      <c r="Q37" s="67" t="s">
        <v>686</v>
      </c>
      <c r="R37" s="71" t="s">
        <v>686</v>
      </c>
    </row>
    <row r="38" spans="1:18" ht="31.5" x14ac:dyDescent="0.25">
      <c r="A38" s="64" t="s">
        <v>47</v>
      </c>
      <c r="B38" s="87" t="s">
        <v>19</v>
      </c>
      <c r="C38" s="66" t="s">
        <v>659</v>
      </c>
      <c r="D38" s="67" t="s">
        <v>686</v>
      </c>
      <c r="E38" s="67" t="s">
        <v>686</v>
      </c>
      <c r="F38" s="67" t="s">
        <v>686</v>
      </c>
      <c r="G38" s="67" t="s">
        <v>686</v>
      </c>
      <c r="H38" s="67" t="s">
        <v>686</v>
      </c>
      <c r="I38" s="67" t="s">
        <v>686</v>
      </c>
      <c r="J38" s="67" t="s">
        <v>686</v>
      </c>
      <c r="K38" s="67" t="s">
        <v>686</v>
      </c>
      <c r="L38" s="68" t="s">
        <v>686</v>
      </c>
      <c r="M38" s="67" t="s">
        <v>686</v>
      </c>
      <c r="N38" s="68" t="s">
        <v>686</v>
      </c>
      <c r="O38" s="67" t="s">
        <v>686</v>
      </c>
      <c r="P38" s="69" t="s">
        <v>686</v>
      </c>
      <c r="Q38" s="70" t="s">
        <v>686</v>
      </c>
      <c r="R38" s="71" t="s">
        <v>686</v>
      </c>
    </row>
    <row r="39" spans="1:18" ht="31.5" x14ac:dyDescent="0.25">
      <c r="A39" s="64" t="s">
        <v>48</v>
      </c>
      <c r="B39" s="87" t="s">
        <v>21</v>
      </c>
      <c r="C39" s="66" t="s">
        <v>659</v>
      </c>
      <c r="D39" s="67" t="s">
        <v>686</v>
      </c>
      <c r="E39" s="67" t="s">
        <v>686</v>
      </c>
      <c r="F39" s="68" t="s">
        <v>686</v>
      </c>
      <c r="G39" s="67" t="s">
        <v>686</v>
      </c>
      <c r="H39" s="68" t="s">
        <v>686</v>
      </c>
      <c r="I39" s="67" t="s">
        <v>686</v>
      </c>
      <c r="J39" s="67" t="s">
        <v>686</v>
      </c>
      <c r="K39" s="67" t="s">
        <v>686</v>
      </c>
      <c r="L39" s="68" t="s">
        <v>686</v>
      </c>
      <c r="M39" s="67" t="s">
        <v>686</v>
      </c>
      <c r="N39" s="68" t="s">
        <v>686</v>
      </c>
      <c r="O39" s="67" t="s">
        <v>686</v>
      </c>
      <c r="P39" s="69" t="s">
        <v>686</v>
      </c>
      <c r="Q39" s="70" t="s">
        <v>686</v>
      </c>
      <c r="R39" s="71" t="s">
        <v>686</v>
      </c>
    </row>
    <row r="40" spans="1:18" ht="31.5" customHeight="1" x14ac:dyDescent="0.25">
      <c r="A40" s="64" t="s">
        <v>49</v>
      </c>
      <c r="B40" s="87" t="s">
        <v>23</v>
      </c>
      <c r="C40" s="66" t="s">
        <v>659</v>
      </c>
      <c r="D40" s="67" t="s">
        <v>686</v>
      </c>
      <c r="E40" s="67" t="s">
        <v>686</v>
      </c>
      <c r="F40" s="68" t="s">
        <v>686</v>
      </c>
      <c r="G40" s="67" t="s">
        <v>686</v>
      </c>
      <c r="H40" s="68" t="s">
        <v>686</v>
      </c>
      <c r="I40" s="67" t="s">
        <v>686</v>
      </c>
      <c r="J40" s="68" t="s">
        <v>686</v>
      </c>
      <c r="K40" s="67" t="s">
        <v>686</v>
      </c>
      <c r="L40" s="68" t="s">
        <v>686</v>
      </c>
      <c r="M40" s="67" t="s">
        <v>686</v>
      </c>
      <c r="N40" s="68" t="s">
        <v>686</v>
      </c>
      <c r="O40" s="67" t="s">
        <v>686</v>
      </c>
      <c r="P40" s="69" t="s">
        <v>686</v>
      </c>
      <c r="Q40" s="70" t="s">
        <v>686</v>
      </c>
      <c r="R40" s="71" t="s">
        <v>686</v>
      </c>
    </row>
    <row r="41" spans="1:18" x14ac:dyDescent="0.25">
      <c r="A41" s="64" t="s">
        <v>50</v>
      </c>
      <c r="B41" s="65" t="s">
        <v>25</v>
      </c>
      <c r="C41" s="66" t="s">
        <v>659</v>
      </c>
      <c r="D41" s="67" t="s">
        <v>686</v>
      </c>
      <c r="E41" s="67" t="s">
        <v>686</v>
      </c>
      <c r="F41" s="68" t="s">
        <v>686</v>
      </c>
      <c r="G41" s="67" t="s">
        <v>686</v>
      </c>
      <c r="H41" s="68" t="s">
        <v>686</v>
      </c>
      <c r="I41" s="67" t="s">
        <v>686</v>
      </c>
      <c r="J41" s="68" t="s">
        <v>686</v>
      </c>
      <c r="K41" s="67" t="s">
        <v>686</v>
      </c>
      <c r="L41" s="68" t="s">
        <v>686</v>
      </c>
      <c r="M41" s="67" t="s">
        <v>686</v>
      </c>
      <c r="N41" s="68" t="s">
        <v>686</v>
      </c>
      <c r="O41" s="67" t="s">
        <v>686</v>
      </c>
      <c r="P41" s="69" t="s">
        <v>686</v>
      </c>
      <c r="Q41" s="70" t="s">
        <v>686</v>
      </c>
      <c r="R41" s="71" t="s">
        <v>686</v>
      </c>
    </row>
    <row r="42" spans="1:18" x14ac:dyDescent="0.25">
      <c r="A42" s="64" t="s">
        <v>51</v>
      </c>
      <c r="B42" s="65" t="s">
        <v>27</v>
      </c>
      <c r="C42" s="66" t="s">
        <v>659</v>
      </c>
      <c r="D42" s="67">
        <v>986.75</v>
      </c>
      <c r="E42" s="67">
        <v>1055.3</v>
      </c>
      <c r="F42" s="76">
        <v>1147.27735583</v>
      </c>
      <c r="G42" s="67">
        <v>1094.3499999999999</v>
      </c>
      <c r="H42" s="74">
        <v>1154.4939999999999</v>
      </c>
      <c r="I42" s="67">
        <v>1090.8399999999999</v>
      </c>
      <c r="J42" s="74">
        <v>1257.8969999999999</v>
      </c>
      <c r="K42" s="67">
        <v>1095.8699999999999</v>
      </c>
      <c r="L42" s="74">
        <v>1307.5989999999999</v>
      </c>
      <c r="M42" s="67">
        <v>1121.26</v>
      </c>
      <c r="N42" s="74">
        <v>1358.8050000000001</v>
      </c>
      <c r="O42" s="67">
        <v>1154.0999999999999</v>
      </c>
      <c r="P42" s="75">
        <v>1414.318</v>
      </c>
      <c r="Q42" s="70">
        <f>G42+I42+K42+M42+O42</f>
        <v>5556.42</v>
      </c>
      <c r="R42" s="71">
        <f>H42+J42+L42+N42+P42</f>
        <v>6493.1130000000003</v>
      </c>
    </row>
    <row r="43" spans="1:18" x14ac:dyDescent="0.25">
      <c r="A43" s="64" t="s">
        <v>52</v>
      </c>
      <c r="B43" s="65" t="s">
        <v>29</v>
      </c>
      <c r="C43" s="66" t="s">
        <v>659</v>
      </c>
      <c r="D43" s="67" t="s">
        <v>686</v>
      </c>
      <c r="E43" s="67" t="s">
        <v>686</v>
      </c>
      <c r="F43" s="68" t="s">
        <v>686</v>
      </c>
      <c r="G43" s="67" t="s">
        <v>686</v>
      </c>
      <c r="H43" s="68" t="s">
        <v>686</v>
      </c>
      <c r="I43" s="67" t="s">
        <v>686</v>
      </c>
      <c r="J43" s="68" t="s">
        <v>686</v>
      </c>
      <c r="K43" s="67" t="s">
        <v>686</v>
      </c>
      <c r="L43" s="68" t="s">
        <v>686</v>
      </c>
      <c r="M43" s="67" t="s">
        <v>686</v>
      </c>
      <c r="N43" s="68" t="s">
        <v>686</v>
      </c>
      <c r="O43" s="67" t="s">
        <v>686</v>
      </c>
      <c r="P43" s="69" t="s">
        <v>686</v>
      </c>
      <c r="Q43" s="70" t="s">
        <v>686</v>
      </c>
      <c r="R43" s="71" t="s">
        <v>686</v>
      </c>
    </row>
    <row r="44" spans="1:18" x14ac:dyDescent="0.25">
      <c r="A44" s="64" t="s">
        <v>53</v>
      </c>
      <c r="B44" s="65" t="s">
        <v>31</v>
      </c>
      <c r="C44" s="66" t="s">
        <v>659</v>
      </c>
      <c r="D44" s="67">
        <v>3.22</v>
      </c>
      <c r="E44" s="67">
        <v>5.87</v>
      </c>
      <c r="F44" s="88">
        <v>6.7403851499999998</v>
      </c>
      <c r="G44" s="67">
        <v>13.37</v>
      </c>
      <c r="H44" s="74">
        <v>15.637</v>
      </c>
      <c r="I44" s="67">
        <v>5.32</v>
      </c>
      <c r="J44" s="74">
        <v>14.7361</v>
      </c>
      <c r="K44" s="67">
        <v>5.53</v>
      </c>
      <c r="L44" s="74">
        <v>15.798</v>
      </c>
      <c r="M44" s="67">
        <v>5.75</v>
      </c>
      <c r="N44" s="74">
        <v>16.109000000000002</v>
      </c>
      <c r="O44" s="67">
        <v>5.92</v>
      </c>
      <c r="P44" s="75">
        <v>15.951000000000001</v>
      </c>
      <c r="Q44" s="70">
        <f>G44+I44+K44+M44+O44</f>
        <v>35.89</v>
      </c>
      <c r="R44" s="71">
        <f>H44+J44+L44+N44+P44</f>
        <v>78.231099999999998</v>
      </c>
    </row>
    <row r="45" spans="1:18" x14ac:dyDescent="0.25">
      <c r="A45" s="64" t="s">
        <v>54</v>
      </c>
      <c r="B45" s="65" t="s">
        <v>33</v>
      </c>
      <c r="C45" s="66" t="s">
        <v>659</v>
      </c>
      <c r="D45" s="67">
        <v>0</v>
      </c>
      <c r="E45" s="67">
        <v>0</v>
      </c>
      <c r="F45" s="89">
        <v>0</v>
      </c>
      <c r="G45" s="67">
        <v>0</v>
      </c>
      <c r="H45" s="68">
        <v>0</v>
      </c>
      <c r="I45" s="67">
        <v>0</v>
      </c>
      <c r="J45" s="68">
        <v>0</v>
      </c>
      <c r="K45" s="67">
        <v>0</v>
      </c>
      <c r="L45" s="68">
        <v>0</v>
      </c>
      <c r="M45" s="67">
        <v>0</v>
      </c>
      <c r="N45" s="68">
        <v>0</v>
      </c>
      <c r="O45" s="67">
        <v>0</v>
      </c>
      <c r="P45" s="69">
        <v>0</v>
      </c>
      <c r="Q45" s="70">
        <v>0</v>
      </c>
      <c r="R45" s="71">
        <v>0</v>
      </c>
    </row>
    <row r="46" spans="1:18" x14ac:dyDescent="0.25">
      <c r="A46" s="64" t="s">
        <v>55</v>
      </c>
      <c r="B46" s="65" t="s">
        <v>35</v>
      </c>
      <c r="C46" s="66" t="s">
        <v>659</v>
      </c>
      <c r="D46" s="67" t="s">
        <v>686</v>
      </c>
      <c r="E46" s="67" t="s">
        <v>686</v>
      </c>
      <c r="F46" s="68" t="s">
        <v>686</v>
      </c>
      <c r="G46" s="67" t="s">
        <v>686</v>
      </c>
      <c r="H46" s="68" t="s">
        <v>686</v>
      </c>
      <c r="I46" s="67" t="s">
        <v>686</v>
      </c>
      <c r="J46" s="68" t="s">
        <v>686</v>
      </c>
      <c r="K46" s="67" t="s">
        <v>686</v>
      </c>
      <c r="L46" s="68" t="s">
        <v>686</v>
      </c>
      <c r="M46" s="67" t="s">
        <v>686</v>
      </c>
      <c r="N46" s="68" t="s">
        <v>686</v>
      </c>
      <c r="O46" s="67" t="s">
        <v>686</v>
      </c>
      <c r="P46" s="69" t="s">
        <v>686</v>
      </c>
      <c r="Q46" s="70" t="s">
        <v>686</v>
      </c>
      <c r="R46" s="71" t="s">
        <v>686</v>
      </c>
    </row>
    <row r="47" spans="1:18" ht="31.5" x14ac:dyDescent="0.25">
      <c r="A47" s="64" t="s">
        <v>56</v>
      </c>
      <c r="B47" s="72" t="s">
        <v>37</v>
      </c>
      <c r="C47" s="66" t="s">
        <v>659</v>
      </c>
      <c r="D47" s="67" t="s">
        <v>686</v>
      </c>
      <c r="E47" s="67" t="s">
        <v>686</v>
      </c>
      <c r="F47" s="68" t="s">
        <v>686</v>
      </c>
      <c r="G47" s="67" t="s">
        <v>686</v>
      </c>
      <c r="H47" s="68" t="s">
        <v>686</v>
      </c>
      <c r="I47" s="67" t="s">
        <v>686</v>
      </c>
      <c r="J47" s="68" t="s">
        <v>686</v>
      </c>
      <c r="K47" s="67" t="s">
        <v>686</v>
      </c>
      <c r="L47" s="68" t="s">
        <v>686</v>
      </c>
      <c r="M47" s="67" t="s">
        <v>686</v>
      </c>
      <c r="N47" s="68" t="s">
        <v>686</v>
      </c>
      <c r="O47" s="67" t="s">
        <v>686</v>
      </c>
      <c r="P47" s="69" t="s">
        <v>686</v>
      </c>
      <c r="Q47" s="70" t="s">
        <v>686</v>
      </c>
      <c r="R47" s="71" t="s">
        <v>686</v>
      </c>
    </row>
    <row r="48" spans="1:18" x14ac:dyDescent="0.25">
      <c r="A48" s="64" t="s">
        <v>57</v>
      </c>
      <c r="B48" s="87" t="s">
        <v>590</v>
      </c>
      <c r="C48" s="66" t="s">
        <v>659</v>
      </c>
      <c r="D48" s="67" t="s">
        <v>686</v>
      </c>
      <c r="E48" s="67" t="s">
        <v>686</v>
      </c>
      <c r="F48" s="68" t="s">
        <v>686</v>
      </c>
      <c r="G48" s="67" t="s">
        <v>686</v>
      </c>
      <c r="H48" s="68" t="s">
        <v>686</v>
      </c>
      <c r="I48" s="67" t="s">
        <v>686</v>
      </c>
      <c r="J48" s="68" t="s">
        <v>686</v>
      </c>
      <c r="K48" s="67" t="s">
        <v>686</v>
      </c>
      <c r="L48" s="68" t="s">
        <v>686</v>
      </c>
      <c r="M48" s="67" t="s">
        <v>686</v>
      </c>
      <c r="N48" s="68" t="s">
        <v>686</v>
      </c>
      <c r="O48" s="67" t="s">
        <v>686</v>
      </c>
      <c r="P48" s="69" t="s">
        <v>686</v>
      </c>
      <c r="Q48" s="70" t="s">
        <v>686</v>
      </c>
      <c r="R48" s="71" t="s">
        <v>686</v>
      </c>
    </row>
    <row r="49" spans="1:18" x14ac:dyDescent="0.25">
      <c r="A49" s="64" t="s">
        <v>58</v>
      </c>
      <c r="B49" s="87" t="s">
        <v>41</v>
      </c>
      <c r="C49" s="66" t="s">
        <v>659</v>
      </c>
      <c r="D49" s="67" t="s">
        <v>686</v>
      </c>
      <c r="E49" s="67" t="s">
        <v>686</v>
      </c>
      <c r="F49" s="68" t="s">
        <v>686</v>
      </c>
      <c r="G49" s="67" t="s">
        <v>686</v>
      </c>
      <c r="H49" s="68" t="s">
        <v>686</v>
      </c>
      <c r="I49" s="67" t="s">
        <v>686</v>
      </c>
      <c r="J49" s="68" t="s">
        <v>686</v>
      </c>
      <c r="K49" s="67" t="s">
        <v>686</v>
      </c>
      <c r="L49" s="68" t="s">
        <v>686</v>
      </c>
      <c r="M49" s="67" t="s">
        <v>686</v>
      </c>
      <c r="N49" s="68" t="s">
        <v>686</v>
      </c>
      <c r="O49" s="67" t="s">
        <v>686</v>
      </c>
      <c r="P49" s="69" t="s">
        <v>686</v>
      </c>
      <c r="Q49" s="70" t="s">
        <v>686</v>
      </c>
      <c r="R49" s="71" t="s">
        <v>686</v>
      </c>
    </row>
    <row r="50" spans="1:18" x14ac:dyDescent="0.25">
      <c r="A50" s="64" t="s">
        <v>59</v>
      </c>
      <c r="B50" s="65" t="s">
        <v>43</v>
      </c>
      <c r="C50" s="66" t="s">
        <v>659</v>
      </c>
      <c r="D50" s="67">
        <v>4.13</v>
      </c>
      <c r="E50" s="67">
        <v>12.96</v>
      </c>
      <c r="F50" s="88">
        <v>12.36684</v>
      </c>
      <c r="G50" s="67">
        <v>13.57</v>
      </c>
      <c r="H50" s="74">
        <v>30.068000000000001</v>
      </c>
      <c r="I50" s="67">
        <v>28.61</v>
      </c>
      <c r="J50" s="74">
        <v>30.908999999999999</v>
      </c>
      <c r="K50" s="67">
        <v>28.35</v>
      </c>
      <c r="L50" s="74">
        <v>31.617000000000001</v>
      </c>
      <c r="M50" s="67">
        <v>29.76</v>
      </c>
      <c r="N50" s="74">
        <v>31.44</v>
      </c>
      <c r="O50" s="67">
        <v>31.45</v>
      </c>
      <c r="P50" s="75">
        <v>33.107999999999997</v>
      </c>
      <c r="Q50" s="70">
        <f>G50+I50+K50+M50+O50</f>
        <v>131.74</v>
      </c>
      <c r="R50" s="71">
        <f>H50+J50+L50+N50+P50</f>
        <v>157.142</v>
      </c>
    </row>
    <row r="51" spans="1:18" x14ac:dyDescent="0.25">
      <c r="A51" s="64" t="s">
        <v>60</v>
      </c>
      <c r="B51" s="90" t="s">
        <v>61</v>
      </c>
      <c r="C51" s="66" t="s">
        <v>659</v>
      </c>
      <c r="D51" s="91">
        <f t="shared" ref="D51:Q51" si="3">D53+D58</f>
        <v>387.05</v>
      </c>
      <c r="E51" s="91">
        <f t="shared" si="3"/>
        <v>413.64000000000004</v>
      </c>
      <c r="F51" s="91">
        <v>448.8678716</v>
      </c>
      <c r="G51" s="91">
        <f t="shared" si="3"/>
        <v>420.3</v>
      </c>
      <c r="H51" s="91">
        <v>484.47699999999998</v>
      </c>
      <c r="I51" s="91">
        <f t="shared" si="3"/>
        <v>408.31</v>
      </c>
      <c r="J51" s="92">
        <v>515.75653238999996</v>
      </c>
      <c r="K51" s="91">
        <f t="shared" si="3"/>
        <v>395.37</v>
      </c>
      <c r="L51" s="91">
        <v>540.25698589840295</v>
      </c>
      <c r="M51" s="91">
        <f t="shared" si="3"/>
        <v>404.53</v>
      </c>
      <c r="N51" s="91">
        <v>564.96470509619201</v>
      </c>
      <c r="O51" s="91">
        <f t="shared" si="3"/>
        <v>416.66480000000001</v>
      </c>
      <c r="P51" s="93">
        <v>591.93981310865604</v>
      </c>
      <c r="Q51" s="94">
        <f t="shared" si="3"/>
        <v>2045.1747999999998</v>
      </c>
      <c r="R51" s="86">
        <f>H51+J51+L51+N51+P51</f>
        <v>2697.3950364932507</v>
      </c>
    </row>
    <row r="52" spans="1:18" x14ac:dyDescent="0.25">
      <c r="A52" s="64" t="s">
        <v>47</v>
      </c>
      <c r="B52" s="87" t="s">
        <v>62</v>
      </c>
      <c r="C52" s="66" t="s">
        <v>659</v>
      </c>
      <c r="D52" s="67">
        <v>0</v>
      </c>
      <c r="E52" s="67">
        <v>0</v>
      </c>
      <c r="F52" s="67">
        <v>0</v>
      </c>
      <c r="G52" s="67">
        <v>0</v>
      </c>
      <c r="H52" s="67">
        <v>0</v>
      </c>
      <c r="I52" s="67">
        <v>0</v>
      </c>
      <c r="J52" s="67">
        <v>0</v>
      </c>
      <c r="K52" s="67">
        <v>0</v>
      </c>
      <c r="L52" s="67">
        <v>0</v>
      </c>
      <c r="M52" s="67">
        <v>0</v>
      </c>
      <c r="N52" s="67">
        <v>0</v>
      </c>
      <c r="O52" s="67">
        <v>0</v>
      </c>
      <c r="P52" s="67">
        <v>0</v>
      </c>
      <c r="Q52" s="70">
        <v>0</v>
      </c>
      <c r="R52" s="71">
        <v>0</v>
      </c>
    </row>
    <row r="53" spans="1:18" x14ac:dyDescent="0.25">
      <c r="A53" s="64" t="s">
        <v>48</v>
      </c>
      <c r="B53" s="79" t="s">
        <v>63</v>
      </c>
      <c r="C53" s="66" t="s">
        <v>659</v>
      </c>
      <c r="D53" s="67">
        <v>370.16</v>
      </c>
      <c r="E53" s="67">
        <v>394.47</v>
      </c>
      <c r="F53" s="67">
        <v>401.82335585999999</v>
      </c>
      <c r="G53" s="67">
        <v>383.55</v>
      </c>
      <c r="H53" s="74">
        <v>437.459</v>
      </c>
      <c r="I53" s="67">
        <v>370.46</v>
      </c>
      <c r="J53" s="67">
        <v>461.30599999999998</v>
      </c>
      <c r="K53" s="67">
        <v>356.38</v>
      </c>
      <c r="L53" s="74">
        <v>484.31005041280298</v>
      </c>
      <c r="M53" s="67">
        <v>364.37</v>
      </c>
      <c r="N53" s="74">
        <v>508.47086542516797</v>
      </c>
      <c r="O53" s="67">
        <v>375.3</v>
      </c>
      <c r="P53" s="75">
        <v>533.847110513811</v>
      </c>
      <c r="Q53" s="70">
        <f t="shared" ref="Q53:R55" si="4">G53+I53+K53+M53+O53</f>
        <v>1850.0599999999997</v>
      </c>
      <c r="R53" s="71">
        <f t="shared" si="4"/>
        <v>2425.3930263517818</v>
      </c>
    </row>
    <row r="54" spans="1:18" ht="31.5" x14ac:dyDescent="0.25">
      <c r="A54" s="64" t="s">
        <v>64</v>
      </c>
      <c r="B54" s="95" t="s">
        <v>65</v>
      </c>
      <c r="C54" s="66" t="s">
        <v>659</v>
      </c>
      <c r="D54" s="67">
        <v>370.16</v>
      </c>
      <c r="E54" s="67">
        <v>394.47</v>
      </c>
      <c r="F54" s="67">
        <v>401.82335585999999</v>
      </c>
      <c r="G54" s="67">
        <v>383.55</v>
      </c>
      <c r="H54" s="74">
        <v>437.459</v>
      </c>
      <c r="I54" s="67">
        <v>370.46</v>
      </c>
      <c r="J54" s="67">
        <v>461.30599999999998</v>
      </c>
      <c r="K54" s="67">
        <v>356.38</v>
      </c>
      <c r="L54" s="74">
        <v>484.31005041280298</v>
      </c>
      <c r="M54" s="67">
        <v>364.37</v>
      </c>
      <c r="N54" s="74">
        <v>508.47086542516797</v>
      </c>
      <c r="O54" s="67">
        <v>375.3</v>
      </c>
      <c r="P54" s="75">
        <v>533.847110513811</v>
      </c>
      <c r="Q54" s="70">
        <f t="shared" si="4"/>
        <v>1850.0599999999997</v>
      </c>
      <c r="R54" s="71">
        <f t="shared" si="4"/>
        <v>2425.3930263517818</v>
      </c>
    </row>
    <row r="55" spans="1:18" ht="31.5" x14ac:dyDescent="0.25">
      <c r="A55" s="64" t="s">
        <v>66</v>
      </c>
      <c r="B55" s="96" t="s">
        <v>67</v>
      </c>
      <c r="C55" s="66" t="s">
        <v>659</v>
      </c>
      <c r="D55" s="67">
        <v>368.41</v>
      </c>
      <c r="E55" s="67">
        <v>390.39</v>
      </c>
      <c r="F55" s="88">
        <v>401.82335585999999</v>
      </c>
      <c r="G55" s="67">
        <v>378.51</v>
      </c>
      <c r="H55" s="74">
        <v>437.459</v>
      </c>
      <c r="I55" s="67">
        <v>365.27</v>
      </c>
      <c r="J55" s="74">
        <v>461.30599999999998</v>
      </c>
      <c r="K55" s="67">
        <v>351.04</v>
      </c>
      <c r="L55" s="74">
        <v>484.31005041280298</v>
      </c>
      <c r="M55" s="67">
        <v>358.86</v>
      </c>
      <c r="N55" s="74">
        <v>508.47086542516797</v>
      </c>
      <c r="O55" s="67">
        <v>369.62</v>
      </c>
      <c r="P55" s="75">
        <v>533.847110513811</v>
      </c>
      <c r="Q55" s="70">
        <f t="shared" si="4"/>
        <v>1823.2999999999997</v>
      </c>
      <c r="R55" s="71">
        <f t="shared" si="4"/>
        <v>2425.3930263517818</v>
      </c>
    </row>
    <row r="56" spans="1:18" x14ac:dyDescent="0.25">
      <c r="A56" s="64" t="s">
        <v>68</v>
      </c>
      <c r="B56" s="96" t="s">
        <v>69</v>
      </c>
      <c r="C56" s="66" t="s">
        <v>659</v>
      </c>
      <c r="D56" s="67">
        <v>0</v>
      </c>
      <c r="E56" s="67">
        <v>0</v>
      </c>
      <c r="F56" s="67">
        <v>0</v>
      </c>
      <c r="G56" s="67">
        <v>0</v>
      </c>
      <c r="H56" s="67">
        <v>0</v>
      </c>
      <c r="I56" s="67">
        <v>0</v>
      </c>
      <c r="J56" s="67">
        <v>0</v>
      </c>
      <c r="K56" s="67">
        <v>0</v>
      </c>
      <c r="L56" s="67">
        <v>0</v>
      </c>
      <c r="M56" s="67">
        <v>0</v>
      </c>
      <c r="N56" s="67">
        <v>0</v>
      </c>
      <c r="O56" s="67">
        <v>0</v>
      </c>
      <c r="P56" s="67">
        <v>0</v>
      </c>
      <c r="Q56" s="70">
        <v>0</v>
      </c>
      <c r="R56" s="71">
        <v>0</v>
      </c>
    </row>
    <row r="57" spans="1:18" x14ac:dyDescent="0.25">
      <c r="A57" s="64" t="s">
        <v>70</v>
      </c>
      <c r="B57" s="95" t="s">
        <v>71</v>
      </c>
      <c r="C57" s="66" t="s">
        <v>659</v>
      </c>
      <c r="D57" s="67">
        <v>0</v>
      </c>
      <c r="E57" s="67">
        <v>0</v>
      </c>
      <c r="F57" s="67">
        <v>0</v>
      </c>
      <c r="G57" s="67">
        <v>0</v>
      </c>
      <c r="H57" s="67">
        <v>0</v>
      </c>
      <c r="I57" s="67">
        <v>0</v>
      </c>
      <c r="J57" s="67">
        <v>0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70">
        <v>0</v>
      </c>
      <c r="R57" s="71">
        <v>0</v>
      </c>
    </row>
    <row r="58" spans="1:18" x14ac:dyDescent="0.25">
      <c r="A58" s="64" t="s">
        <v>49</v>
      </c>
      <c r="B58" s="79" t="s">
        <v>72</v>
      </c>
      <c r="C58" s="66" t="s">
        <v>659</v>
      </c>
      <c r="D58" s="67">
        <v>16.89</v>
      </c>
      <c r="E58" s="67">
        <v>19.170000000000002</v>
      </c>
      <c r="F58" s="88">
        <v>47.044515739999802</v>
      </c>
      <c r="G58" s="67">
        <v>36.75</v>
      </c>
      <c r="H58" s="74">
        <v>47.018000000000001</v>
      </c>
      <c r="I58" s="67">
        <v>37.85</v>
      </c>
      <c r="J58" s="74">
        <v>54.450532389999999</v>
      </c>
      <c r="K58" s="67">
        <v>38.99</v>
      </c>
      <c r="L58" s="74">
        <v>55.946935485600001</v>
      </c>
      <c r="M58" s="67">
        <v>40.159999999999997</v>
      </c>
      <c r="N58" s="74">
        <v>56.493839671023999</v>
      </c>
      <c r="O58" s="67">
        <v>41.364799999999995</v>
      </c>
      <c r="P58" s="75">
        <v>58.092702594845001</v>
      </c>
      <c r="Q58" s="70">
        <f>G58+I58+K58+M58+O58</f>
        <v>195.1148</v>
      </c>
      <c r="R58" s="71">
        <f>H58+J58+L58+N58+P58</f>
        <v>272.00201014146899</v>
      </c>
    </row>
    <row r="59" spans="1:18" x14ac:dyDescent="0.25">
      <c r="A59" s="64" t="s">
        <v>73</v>
      </c>
      <c r="B59" s="79" t="s">
        <v>74</v>
      </c>
      <c r="C59" s="66" t="s">
        <v>659</v>
      </c>
      <c r="D59" s="67">
        <v>0</v>
      </c>
      <c r="E59" s="67">
        <v>0</v>
      </c>
      <c r="F59" s="67">
        <v>0</v>
      </c>
      <c r="G59" s="67">
        <v>0</v>
      </c>
      <c r="H59" s="67">
        <v>0</v>
      </c>
      <c r="I59" s="67">
        <v>0</v>
      </c>
      <c r="J59" s="67">
        <v>0</v>
      </c>
      <c r="K59" s="67">
        <v>0</v>
      </c>
      <c r="L59" s="67">
        <v>0</v>
      </c>
      <c r="M59" s="67">
        <v>0</v>
      </c>
      <c r="N59" s="67">
        <v>0</v>
      </c>
      <c r="O59" s="67">
        <v>0</v>
      </c>
      <c r="P59" s="67">
        <v>0</v>
      </c>
      <c r="Q59" s="70">
        <v>0</v>
      </c>
      <c r="R59" s="71">
        <v>0</v>
      </c>
    </row>
    <row r="60" spans="1:18" ht="31.5" x14ac:dyDescent="0.25">
      <c r="A60" s="64" t="s">
        <v>75</v>
      </c>
      <c r="B60" s="90" t="s">
        <v>76</v>
      </c>
      <c r="C60" s="66" t="s">
        <v>659</v>
      </c>
      <c r="D60" s="82">
        <f t="shared" ref="D60:M60" si="5">D61+D62+D63+D64+D65</f>
        <v>30.25</v>
      </c>
      <c r="E60" s="82">
        <f t="shared" si="5"/>
        <v>48.01</v>
      </c>
      <c r="F60" s="82">
        <v>61.987340000000003</v>
      </c>
      <c r="G60" s="82">
        <f t="shared" si="5"/>
        <v>72.290000000000006</v>
      </c>
      <c r="H60" s="82">
        <v>75.447180000000003</v>
      </c>
      <c r="I60" s="82">
        <f t="shared" si="5"/>
        <v>73.77</v>
      </c>
      <c r="J60" s="97">
        <v>105.37549</v>
      </c>
      <c r="K60" s="82">
        <f t="shared" si="5"/>
        <v>75.3</v>
      </c>
      <c r="L60" s="82">
        <v>107.2283599</v>
      </c>
      <c r="M60" s="82">
        <f t="shared" si="5"/>
        <v>76.87</v>
      </c>
      <c r="N60" s="82">
        <v>109.141482905</v>
      </c>
      <c r="O60" s="82">
        <f t="shared" ref="O60:R60" si="6">O61+O62+O63+O64+O65</f>
        <v>79.176100000000005</v>
      </c>
      <c r="P60" s="84">
        <v>111.11688072846999</v>
      </c>
      <c r="Q60" s="85">
        <f t="shared" si="6"/>
        <v>377.40610000000004</v>
      </c>
      <c r="R60" s="86">
        <f t="shared" si="6"/>
        <v>508.30939353346997</v>
      </c>
    </row>
    <row r="61" spans="1:18" ht="31.5" x14ac:dyDescent="0.25">
      <c r="A61" s="64" t="s">
        <v>77</v>
      </c>
      <c r="B61" s="87" t="s">
        <v>78</v>
      </c>
      <c r="C61" s="66" t="s">
        <v>659</v>
      </c>
      <c r="D61" s="67">
        <v>0</v>
      </c>
      <c r="E61" s="67">
        <v>0</v>
      </c>
      <c r="F61" s="68">
        <v>0</v>
      </c>
      <c r="G61" s="67">
        <v>0</v>
      </c>
      <c r="H61" s="68">
        <v>0</v>
      </c>
      <c r="I61" s="67">
        <v>0</v>
      </c>
      <c r="J61" s="68">
        <v>0</v>
      </c>
      <c r="K61" s="67">
        <v>0</v>
      </c>
      <c r="L61" s="68">
        <v>0</v>
      </c>
      <c r="M61" s="67">
        <v>0</v>
      </c>
      <c r="N61" s="68">
        <v>0</v>
      </c>
      <c r="O61" s="67">
        <v>0</v>
      </c>
      <c r="P61" s="69">
        <v>0</v>
      </c>
      <c r="Q61" s="70">
        <v>0</v>
      </c>
      <c r="R61" s="71">
        <v>0</v>
      </c>
    </row>
    <row r="62" spans="1:18" ht="31.5" x14ac:dyDescent="0.25">
      <c r="A62" s="64" t="s">
        <v>79</v>
      </c>
      <c r="B62" s="87" t="s">
        <v>80</v>
      </c>
      <c r="C62" s="66" t="s">
        <v>659</v>
      </c>
      <c r="D62" s="67">
        <v>0</v>
      </c>
      <c r="E62" s="67">
        <v>0</v>
      </c>
      <c r="F62" s="68">
        <v>0</v>
      </c>
      <c r="G62" s="67">
        <v>0</v>
      </c>
      <c r="H62" s="68">
        <v>0</v>
      </c>
      <c r="I62" s="67">
        <v>0</v>
      </c>
      <c r="J62" s="68">
        <v>0</v>
      </c>
      <c r="K62" s="67">
        <v>0</v>
      </c>
      <c r="L62" s="68">
        <v>0</v>
      </c>
      <c r="M62" s="67">
        <v>0</v>
      </c>
      <c r="N62" s="68">
        <v>0</v>
      </c>
      <c r="O62" s="67">
        <v>0</v>
      </c>
      <c r="P62" s="69">
        <v>0</v>
      </c>
      <c r="Q62" s="70">
        <v>0</v>
      </c>
      <c r="R62" s="71">
        <v>0</v>
      </c>
    </row>
    <row r="63" spans="1:18" x14ac:dyDescent="0.25">
      <c r="A63" s="64" t="s">
        <v>81</v>
      </c>
      <c r="B63" s="79" t="s">
        <v>82</v>
      </c>
      <c r="C63" s="66" t="s">
        <v>659</v>
      </c>
      <c r="D63" s="67">
        <v>0</v>
      </c>
      <c r="E63" s="67">
        <v>0</v>
      </c>
      <c r="F63" s="68">
        <v>0</v>
      </c>
      <c r="G63" s="67">
        <v>0</v>
      </c>
      <c r="H63" s="68">
        <v>0</v>
      </c>
      <c r="I63" s="67">
        <v>0</v>
      </c>
      <c r="J63" s="68">
        <v>0</v>
      </c>
      <c r="K63" s="67">
        <v>0</v>
      </c>
      <c r="L63" s="68">
        <v>0</v>
      </c>
      <c r="M63" s="67">
        <v>0</v>
      </c>
      <c r="N63" s="68">
        <v>0</v>
      </c>
      <c r="O63" s="67">
        <v>0</v>
      </c>
      <c r="P63" s="69">
        <v>0</v>
      </c>
      <c r="Q63" s="70">
        <v>0</v>
      </c>
      <c r="R63" s="71">
        <v>0</v>
      </c>
    </row>
    <row r="64" spans="1:18" x14ac:dyDescent="0.25">
      <c r="A64" s="64" t="s">
        <v>83</v>
      </c>
      <c r="B64" s="79" t="s">
        <v>661</v>
      </c>
      <c r="C64" s="66" t="s">
        <v>659</v>
      </c>
      <c r="D64" s="67">
        <v>0</v>
      </c>
      <c r="E64" s="67">
        <v>0</v>
      </c>
      <c r="F64" s="68">
        <v>0</v>
      </c>
      <c r="G64" s="67">
        <v>0</v>
      </c>
      <c r="H64" s="68">
        <v>0</v>
      </c>
      <c r="I64" s="67">
        <v>0</v>
      </c>
      <c r="J64" s="68">
        <v>0</v>
      </c>
      <c r="K64" s="67">
        <v>0</v>
      </c>
      <c r="L64" s="68">
        <v>0</v>
      </c>
      <c r="M64" s="67">
        <v>0</v>
      </c>
      <c r="N64" s="68">
        <v>0</v>
      </c>
      <c r="O64" s="67">
        <v>0</v>
      </c>
      <c r="P64" s="69">
        <v>0</v>
      </c>
      <c r="Q64" s="70">
        <v>0</v>
      </c>
      <c r="R64" s="71">
        <v>0</v>
      </c>
    </row>
    <row r="65" spans="1:18" x14ac:dyDescent="0.25">
      <c r="A65" s="64" t="s">
        <v>84</v>
      </c>
      <c r="B65" s="79" t="s">
        <v>85</v>
      </c>
      <c r="C65" s="66" t="s">
        <v>659</v>
      </c>
      <c r="D65" s="67">
        <v>30.25</v>
      </c>
      <c r="E65" s="67">
        <v>48.01</v>
      </c>
      <c r="F65" s="67">
        <v>61.987340000000003</v>
      </c>
      <c r="G65" s="67">
        <v>72.290000000000006</v>
      </c>
      <c r="H65" s="74">
        <v>75.447180000000003</v>
      </c>
      <c r="I65" s="67">
        <v>73.77</v>
      </c>
      <c r="J65" s="74">
        <v>105.37549</v>
      </c>
      <c r="K65" s="67">
        <v>75.3</v>
      </c>
      <c r="L65" s="74">
        <v>107.2283599</v>
      </c>
      <c r="M65" s="67">
        <v>76.87</v>
      </c>
      <c r="N65" s="74">
        <v>109.141482905</v>
      </c>
      <c r="O65" s="67">
        <v>79.176100000000005</v>
      </c>
      <c r="P65" s="75">
        <v>111.11688072846999</v>
      </c>
      <c r="Q65" s="70">
        <f t="shared" ref="Q65:Q74" si="7">G65+I65+K65+M65+O65</f>
        <v>377.40610000000004</v>
      </c>
      <c r="R65" s="71">
        <f t="shared" ref="R65:R74" si="8">H65+J65+L65+N65+P65</f>
        <v>508.30939353346997</v>
      </c>
    </row>
    <row r="66" spans="1:18" x14ac:dyDescent="0.25">
      <c r="A66" s="64" t="s">
        <v>86</v>
      </c>
      <c r="B66" s="90" t="s">
        <v>87</v>
      </c>
      <c r="C66" s="66" t="s">
        <v>659</v>
      </c>
      <c r="D66" s="82">
        <v>236.66</v>
      </c>
      <c r="E66" s="82">
        <v>217.29</v>
      </c>
      <c r="F66" s="83">
        <v>203.45322415000001</v>
      </c>
      <c r="G66" s="82">
        <v>208.57</v>
      </c>
      <c r="H66" s="74">
        <v>214.35082915999999</v>
      </c>
      <c r="I66" s="82">
        <v>214.82</v>
      </c>
      <c r="J66" s="98">
        <v>242.05758752</v>
      </c>
      <c r="K66" s="82">
        <v>221.27</v>
      </c>
      <c r="L66" s="74">
        <v>251.83490295999999</v>
      </c>
      <c r="M66" s="82">
        <v>227.91</v>
      </c>
      <c r="N66" s="74">
        <v>261.99705519999998</v>
      </c>
      <c r="O66" s="82">
        <v>234.74</v>
      </c>
      <c r="P66" s="75">
        <v>272.5657496</v>
      </c>
      <c r="Q66" s="70">
        <f t="shared" si="7"/>
        <v>1107.31</v>
      </c>
      <c r="R66" s="71">
        <f t="shared" si="8"/>
        <v>1242.8061244400001</v>
      </c>
    </row>
    <row r="67" spans="1:18" ht="15.75" customHeight="1" x14ac:dyDescent="0.25">
      <c r="A67" s="64" t="s">
        <v>88</v>
      </c>
      <c r="B67" s="90" t="s">
        <v>89</v>
      </c>
      <c r="C67" s="66" t="s">
        <v>659</v>
      </c>
      <c r="D67" s="67">
        <v>257.41000000000003</v>
      </c>
      <c r="E67" s="67">
        <v>288.77</v>
      </c>
      <c r="F67" s="68">
        <v>296.36693000000002</v>
      </c>
      <c r="G67" s="67">
        <v>319.77999999999997</v>
      </c>
      <c r="H67" s="74">
        <v>339.02806471000002</v>
      </c>
      <c r="I67" s="67">
        <v>329.37</v>
      </c>
      <c r="J67" s="74">
        <v>343.44007169999998</v>
      </c>
      <c r="K67" s="67">
        <v>339.25</v>
      </c>
      <c r="L67" s="74">
        <v>370.62981513</v>
      </c>
      <c r="M67" s="67">
        <v>349.43</v>
      </c>
      <c r="N67" s="74">
        <v>372.81304806999998</v>
      </c>
      <c r="O67" s="67">
        <v>359.91</v>
      </c>
      <c r="P67" s="75">
        <v>375.22063378827301</v>
      </c>
      <c r="Q67" s="70">
        <f t="shared" si="7"/>
        <v>1697.74</v>
      </c>
      <c r="R67" s="71">
        <f t="shared" si="8"/>
        <v>1801.1316333982729</v>
      </c>
    </row>
    <row r="68" spans="1:18" x14ac:dyDescent="0.25">
      <c r="A68" s="64" t="s">
        <v>90</v>
      </c>
      <c r="B68" s="90" t="s">
        <v>91</v>
      </c>
      <c r="C68" s="66" t="s">
        <v>659</v>
      </c>
      <c r="D68" s="67">
        <f>D69+D70</f>
        <v>48.79</v>
      </c>
      <c r="E68" s="67">
        <f>E69+E70</f>
        <v>50.56</v>
      </c>
      <c r="F68" s="67">
        <v>52.267069999999997</v>
      </c>
      <c r="G68" s="67">
        <f t="shared" ref="G68:K68" si="9">G69+G70</f>
        <v>57.66</v>
      </c>
      <c r="H68" s="67">
        <v>54.763269999999999</v>
      </c>
      <c r="I68" s="67">
        <f t="shared" si="9"/>
        <v>54.790000000000006</v>
      </c>
      <c r="J68" s="67">
        <v>56.953800000000001</v>
      </c>
      <c r="K68" s="67">
        <f t="shared" si="9"/>
        <v>53.8</v>
      </c>
      <c r="L68" s="67">
        <v>59.231940000000002</v>
      </c>
      <c r="M68" s="67">
        <v>52.21</v>
      </c>
      <c r="N68" s="67">
        <v>61.601210000000002</v>
      </c>
      <c r="O68" s="67">
        <v>53.77</v>
      </c>
      <c r="P68" s="99">
        <v>64.065250000000006</v>
      </c>
      <c r="Q68" s="70">
        <v>272.23</v>
      </c>
      <c r="R68" s="71">
        <f t="shared" si="8"/>
        <v>296.61547000000002</v>
      </c>
    </row>
    <row r="69" spans="1:18" x14ac:dyDescent="0.25">
      <c r="A69" s="64" t="s">
        <v>92</v>
      </c>
      <c r="B69" s="79" t="s">
        <v>93</v>
      </c>
      <c r="C69" s="66" t="s">
        <v>659</v>
      </c>
      <c r="D69" s="67">
        <v>47.25</v>
      </c>
      <c r="E69" s="67">
        <v>48.86</v>
      </c>
      <c r="F69" s="67">
        <v>50.456949999999999</v>
      </c>
      <c r="G69" s="67">
        <v>55.73</v>
      </c>
      <c r="H69" s="74">
        <v>52.973269999999999</v>
      </c>
      <c r="I69" s="67">
        <v>52.84</v>
      </c>
      <c r="J69" s="74">
        <v>55.092199999999998</v>
      </c>
      <c r="K69" s="67">
        <v>51.844000000000001</v>
      </c>
      <c r="L69" s="74">
        <v>57.29589</v>
      </c>
      <c r="M69" s="67">
        <v>50.235999999999997</v>
      </c>
      <c r="N69" s="74">
        <v>59.587719999999997</v>
      </c>
      <c r="O69" s="67">
        <v>51.743079999999999</v>
      </c>
      <c r="P69" s="75">
        <v>61.971220000000002</v>
      </c>
      <c r="Q69" s="70">
        <f t="shared" si="7"/>
        <v>262.39308</v>
      </c>
      <c r="R69" s="71">
        <f t="shared" si="8"/>
        <v>286.9203</v>
      </c>
    </row>
    <row r="70" spans="1:18" x14ac:dyDescent="0.25">
      <c r="A70" s="64" t="s">
        <v>94</v>
      </c>
      <c r="B70" s="79" t="s">
        <v>95</v>
      </c>
      <c r="C70" s="66" t="s">
        <v>659</v>
      </c>
      <c r="D70" s="67">
        <v>1.54</v>
      </c>
      <c r="E70" s="67">
        <v>1.7</v>
      </c>
      <c r="F70" s="67">
        <v>1.81012</v>
      </c>
      <c r="G70" s="67">
        <v>1.93</v>
      </c>
      <c r="H70" s="74">
        <v>1.79</v>
      </c>
      <c r="I70" s="67">
        <v>1.95</v>
      </c>
      <c r="J70" s="74">
        <v>1.8615999999999999</v>
      </c>
      <c r="K70" s="67">
        <v>1.955999999999996</v>
      </c>
      <c r="L70" s="74">
        <v>1.93605</v>
      </c>
      <c r="M70" s="67">
        <v>1.970000000000006</v>
      </c>
      <c r="N70" s="74">
        <v>2.01349</v>
      </c>
      <c r="O70" s="67">
        <v>2.0291000000000063</v>
      </c>
      <c r="P70" s="75">
        <v>2.0940300000000098</v>
      </c>
      <c r="Q70" s="70">
        <f t="shared" si="7"/>
        <v>9.8351000000000077</v>
      </c>
      <c r="R70" s="71">
        <f t="shared" si="8"/>
        <v>9.6951700000000098</v>
      </c>
    </row>
    <row r="71" spans="1:18" x14ac:dyDescent="0.25">
      <c r="A71" s="64" t="s">
        <v>96</v>
      </c>
      <c r="B71" s="90" t="s">
        <v>97</v>
      </c>
      <c r="C71" s="66" t="s">
        <v>659</v>
      </c>
      <c r="D71" s="67">
        <v>33.940000000000005</v>
      </c>
      <c r="E71" s="67">
        <v>55.86</v>
      </c>
      <c r="F71" s="68">
        <v>103.44214522999999</v>
      </c>
      <c r="G71" s="67">
        <v>42.69</v>
      </c>
      <c r="H71" s="74">
        <v>32.132656129999802</v>
      </c>
      <c r="I71" s="67">
        <v>43.71</v>
      </c>
      <c r="J71" s="67">
        <v>39.958618390000098</v>
      </c>
      <c r="K71" s="67">
        <v>44.76</v>
      </c>
      <c r="L71" s="74">
        <v>25.831996111597</v>
      </c>
      <c r="M71" s="67">
        <v>45.82</v>
      </c>
      <c r="N71" s="74">
        <v>35.836498728807904</v>
      </c>
      <c r="O71" s="67">
        <v>47.21</v>
      </c>
      <c r="P71" s="75">
        <v>48.468672774601401</v>
      </c>
      <c r="Q71" s="70">
        <f t="shared" si="7"/>
        <v>224.19</v>
      </c>
      <c r="R71" s="71">
        <f t="shared" si="8"/>
        <v>182.22844213500619</v>
      </c>
    </row>
    <row r="72" spans="1:18" x14ac:dyDescent="0.25">
      <c r="A72" s="64" t="s">
        <v>98</v>
      </c>
      <c r="B72" s="79" t="s">
        <v>99</v>
      </c>
      <c r="C72" s="66" t="s">
        <v>659</v>
      </c>
      <c r="D72" s="67">
        <v>0</v>
      </c>
      <c r="E72" s="67">
        <v>0</v>
      </c>
      <c r="F72" s="67">
        <v>0</v>
      </c>
      <c r="G72" s="67">
        <v>0</v>
      </c>
      <c r="H72" s="68">
        <v>0</v>
      </c>
      <c r="I72" s="67">
        <v>0</v>
      </c>
      <c r="J72" s="68">
        <v>0</v>
      </c>
      <c r="K72" s="67">
        <v>0</v>
      </c>
      <c r="L72" s="68">
        <v>0</v>
      </c>
      <c r="M72" s="67">
        <v>0</v>
      </c>
      <c r="N72" s="68">
        <v>0</v>
      </c>
      <c r="O72" s="67">
        <v>0</v>
      </c>
      <c r="P72" s="69">
        <v>0</v>
      </c>
      <c r="Q72" s="70">
        <f t="shared" si="7"/>
        <v>0</v>
      </c>
      <c r="R72" s="71">
        <f t="shared" si="8"/>
        <v>0</v>
      </c>
    </row>
    <row r="73" spans="1:18" x14ac:dyDescent="0.25">
      <c r="A73" s="64" t="s">
        <v>100</v>
      </c>
      <c r="B73" s="79" t="s">
        <v>101</v>
      </c>
      <c r="C73" s="66" t="s">
        <v>659</v>
      </c>
      <c r="D73" s="67">
        <v>2.1800000000000002</v>
      </c>
      <c r="E73" s="67">
        <v>3.55</v>
      </c>
      <c r="F73" s="67">
        <v>0</v>
      </c>
      <c r="G73" s="67">
        <v>0.43</v>
      </c>
      <c r="H73" s="67">
        <v>0</v>
      </c>
      <c r="I73" s="67">
        <v>0.43</v>
      </c>
      <c r="J73" s="67">
        <v>0.16009000000000001</v>
      </c>
      <c r="K73" s="67">
        <v>0.43</v>
      </c>
      <c r="L73" s="74">
        <v>0</v>
      </c>
      <c r="M73" s="67">
        <v>0.43</v>
      </c>
      <c r="N73" s="74">
        <v>0</v>
      </c>
      <c r="O73" s="67">
        <v>0.43</v>
      </c>
      <c r="P73" s="75">
        <v>0</v>
      </c>
      <c r="Q73" s="70">
        <f t="shared" si="7"/>
        <v>2.15</v>
      </c>
      <c r="R73" s="71">
        <f t="shared" si="8"/>
        <v>0.16009000000000001</v>
      </c>
    </row>
    <row r="74" spans="1:18" x14ac:dyDescent="0.25">
      <c r="A74" s="64" t="s">
        <v>102</v>
      </c>
      <c r="B74" s="79" t="s">
        <v>103</v>
      </c>
      <c r="C74" s="66" t="s">
        <v>659</v>
      </c>
      <c r="D74" s="67">
        <v>31.76</v>
      </c>
      <c r="E74" s="67">
        <v>52.31</v>
      </c>
      <c r="F74" s="68">
        <v>103.44214522999999</v>
      </c>
      <c r="G74" s="67">
        <v>42.26</v>
      </c>
      <c r="H74" s="74">
        <v>32.132656129999802</v>
      </c>
      <c r="I74" s="67">
        <v>43.28</v>
      </c>
      <c r="J74" s="74">
        <v>39.798528390000101</v>
      </c>
      <c r="K74" s="67">
        <v>44.33</v>
      </c>
      <c r="L74" s="74">
        <v>25.831996111597</v>
      </c>
      <c r="M74" s="67">
        <v>45.39</v>
      </c>
      <c r="N74" s="74">
        <v>35.836498728807904</v>
      </c>
      <c r="O74" s="67">
        <v>46.78</v>
      </c>
      <c r="P74" s="75">
        <v>48.468672774601401</v>
      </c>
      <c r="Q74" s="70">
        <f t="shared" si="7"/>
        <v>222.04</v>
      </c>
      <c r="R74" s="71">
        <f t="shared" si="8"/>
        <v>182.06835213500619</v>
      </c>
    </row>
    <row r="75" spans="1:18" x14ac:dyDescent="0.25">
      <c r="A75" s="64" t="s">
        <v>104</v>
      </c>
      <c r="B75" s="90" t="s">
        <v>105</v>
      </c>
      <c r="C75" s="66" t="s">
        <v>659</v>
      </c>
      <c r="D75" s="82" t="s">
        <v>218</v>
      </c>
      <c r="E75" s="82" t="s">
        <v>218</v>
      </c>
      <c r="F75" s="82" t="s">
        <v>218</v>
      </c>
      <c r="G75" s="82" t="s">
        <v>218</v>
      </c>
      <c r="H75" s="68" t="s">
        <v>218</v>
      </c>
      <c r="I75" s="82" t="s">
        <v>218</v>
      </c>
      <c r="J75" s="68" t="s">
        <v>218</v>
      </c>
      <c r="K75" s="82" t="s">
        <v>218</v>
      </c>
      <c r="L75" s="68" t="s">
        <v>218</v>
      </c>
      <c r="M75" s="82" t="s">
        <v>218</v>
      </c>
      <c r="N75" s="68" t="s">
        <v>218</v>
      </c>
      <c r="O75" s="82" t="s">
        <v>218</v>
      </c>
      <c r="P75" s="69" t="s">
        <v>218</v>
      </c>
      <c r="Q75" s="70" t="s">
        <v>218</v>
      </c>
      <c r="R75" s="71" t="s">
        <v>686</v>
      </c>
    </row>
    <row r="76" spans="1:18" x14ac:dyDescent="0.25">
      <c r="A76" s="64" t="s">
        <v>106</v>
      </c>
      <c r="B76" s="79" t="s">
        <v>107</v>
      </c>
      <c r="C76" s="66" t="s">
        <v>659</v>
      </c>
      <c r="D76" s="67">
        <v>35.06</v>
      </c>
      <c r="E76" s="67">
        <v>48.66</v>
      </c>
      <c r="F76" s="68">
        <v>93.177350000000004</v>
      </c>
      <c r="G76" s="67">
        <v>37.200000000000003</v>
      </c>
      <c r="H76" s="74">
        <v>49.051920000000003</v>
      </c>
      <c r="I76" s="67">
        <v>38.31</v>
      </c>
      <c r="J76" s="74">
        <v>78.311750000000004</v>
      </c>
      <c r="K76" s="67">
        <v>39.46</v>
      </c>
      <c r="L76" s="74">
        <v>80.661102499999998</v>
      </c>
      <c r="M76" s="67">
        <v>40.65</v>
      </c>
      <c r="N76" s="74">
        <v>83.080935574999998</v>
      </c>
      <c r="O76" s="67">
        <v>41.86</v>
      </c>
      <c r="P76" s="75">
        <v>85.573363642250001</v>
      </c>
      <c r="Q76" s="70">
        <v>197.48000000000002</v>
      </c>
      <c r="R76" s="71">
        <v>376.67907171725005</v>
      </c>
    </row>
    <row r="77" spans="1:18" x14ac:dyDescent="0.25">
      <c r="A77" s="64" t="s">
        <v>108</v>
      </c>
      <c r="B77" s="79" t="s">
        <v>109</v>
      </c>
      <c r="C77" s="66" t="s">
        <v>659</v>
      </c>
      <c r="D77" s="67">
        <v>0</v>
      </c>
      <c r="E77" s="67">
        <v>0</v>
      </c>
      <c r="F77" s="67">
        <v>0</v>
      </c>
      <c r="G77" s="67">
        <v>0</v>
      </c>
      <c r="H77" s="68">
        <v>0</v>
      </c>
      <c r="I77" s="67">
        <v>0</v>
      </c>
      <c r="J77" s="68">
        <v>0</v>
      </c>
      <c r="K77" s="67">
        <v>0</v>
      </c>
      <c r="L77" s="68">
        <v>0</v>
      </c>
      <c r="M77" s="67">
        <v>0</v>
      </c>
      <c r="N77" s="68">
        <v>0</v>
      </c>
      <c r="O77" s="67">
        <v>0</v>
      </c>
      <c r="P77" s="69">
        <v>0</v>
      </c>
      <c r="Q77" s="70">
        <v>0</v>
      </c>
      <c r="R77" s="71">
        <v>0</v>
      </c>
    </row>
    <row r="78" spans="1:18" x14ac:dyDescent="0.25">
      <c r="A78" s="64" t="s">
        <v>110</v>
      </c>
      <c r="B78" s="79" t="s">
        <v>111</v>
      </c>
      <c r="C78" s="66" t="s">
        <v>659</v>
      </c>
      <c r="D78" s="67">
        <v>0</v>
      </c>
      <c r="E78" s="67">
        <v>0</v>
      </c>
      <c r="F78" s="67">
        <v>0</v>
      </c>
      <c r="G78" s="67">
        <v>0</v>
      </c>
      <c r="H78" s="68">
        <v>0</v>
      </c>
      <c r="I78" s="67">
        <v>0</v>
      </c>
      <c r="J78" s="68">
        <v>0</v>
      </c>
      <c r="K78" s="67">
        <v>0</v>
      </c>
      <c r="L78" s="68">
        <v>0</v>
      </c>
      <c r="M78" s="67">
        <v>0</v>
      </c>
      <c r="N78" s="68">
        <v>0</v>
      </c>
      <c r="O78" s="67">
        <v>0</v>
      </c>
      <c r="P78" s="69">
        <v>0</v>
      </c>
      <c r="Q78" s="70">
        <v>0</v>
      </c>
      <c r="R78" s="71">
        <v>0</v>
      </c>
    </row>
    <row r="79" spans="1:18" ht="31.5" x14ac:dyDescent="0.25">
      <c r="A79" s="64" t="s">
        <v>112</v>
      </c>
      <c r="B79" s="81" t="s">
        <v>113</v>
      </c>
      <c r="C79" s="66" t="s">
        <v>659</v>
      </c>
      <c r="D79" s="82">
        <f t="shared" ref="D79:R79" si="10">D21-D36</f>
        <v>386.46000000000015</v>
      </c>
      <c r="E79" s="82">
        <f t="shared" si="10"/>
        <v>335.52000000000021</v>
      </c>
      <c r="F79" s="82">
        <v>349.41245282996903</v>
      </c>
      <c r="G79" s="82">
        <f t="shared" si="10"/>
        <v>367.35000000000036</v>
      </c>
      <c r="H79" s="82">
        <v>412.83725547146702</v>
      </c>
      <c r="I79" s="82">
        <f t="shared" si="10"/>
        <v>414.15000000000032</v>
      </c>
      <c r="J79" s="83">
        <v>509.24882963011902</v>
      </c>
      <c r="K79" s="82">
        <f t="shared" si="10"/>
        <v>448.79000000000042</v>
      </c>
      <c r="L79" s="82">
        <v>480.96687011192199</v>
      </c>
      <c r="M79" s="82">
        <f t="shared" si="10"/>
        <v>476.98999999999978</v>
      </c>
      <c r="N79" s="100">
        <v>445.514777081771</v>
      </c>
      <c r="O79" s="82">
        <f t="shared" si="10"/>
        <v>491.29999999999995</v>
      </c>
      <c r="P79" s="84">
        <v>458.95106375622998</v>
      </c>
      <c r="Q79" s="85">
        <f t="shared" si="10"/>
        <v>2198.579999999999</v>
      </c>
      <c r="R79" s="86">
        <f t="shared" si="10"/>
        <v>2307.5187960515032</v>
      </c>
    </row>
    <row r="80" spans="1:18" x14ac:dyDescent="0.25">
      <c r="A80" s="64" t="s">
        <v>114</v>
      </c>
      <c r="B80" s="65" t="s">
        <v>660</v>
      </c>
      <c r="C80" s="66" t="s">
        <v>659</v>
      </c>
      <c r="D80" s="67" t="s">
        <v>686</v>
      </c>
      <c r="E80" s="67" t="s">
        <v>686</v>
      </c>
      <c r="F80" s="68" t="s">
        <v>686</v>
      </c>
      <c r="G80" s="67" t="s">
        <v>686</v>
      </c>
      <c r="H80" s="68" t="s">
        <v>686</v>
      </c>
      <c r="I80" s="67" t="s">
        <v>686</v>
      </c>
      <c r="J80" s="67" t="s">
        <v>686</v>
      </c>
      <c r="K80" s="67" t="s">
        <v>686</v>
      </c>
      <c r="L80" s="68" t="s">
        <v>686</v>
      </c>
      <c r="M80" s="67" t="s">
        <v>686</v>
      </c>
      <c r="N80" s="68" t="s">
        <v>686</v>
      </c>
      <c r="O80" s="67" t="s">
        <v>686</v>
      </c>
      <c r="P80" s="69" t="s">
        <v>686</v>
      </c>
      <c r="Q80" s="70" t="s">
        <v>686</v>
      </c>
      <c r="R80" s="71" t="s">
        <v>686</v>
      </c>
    </row>
    <row r="81" spans="1:18" ht="31.5" x14ac:dyDescent="0.25">
      <c r="A81" s="64" t="s">
        <v>115</v>
      </c>
      <c r="B81" s="87" t="s">
        <v>19</v>
      </c>
      <c r="C81" s="66" t="s">
        <v>659</v>
      </c>
      <c r="D81" s="67" t="s">
        <v>686</v>
      </c>
      <c r="E81" s="67" t="s">
        <v>686</v>
      </c>
      <c r="F81" s="76" t="s">
        <v>686</v>
      </c>
      <c r="G81" s="67" t="s">
        <v>686</v>
      </c>
      <c r="H81" s="68" t="s">
        <v>686</v>
      </c>
      <c r="I81" s="67" t="s">
        <v>686</v>
      </c>
      <c r="J81" s="67" t="s">
        <v>686</v>
      </c>
      <c r="K81" s="67" t="s">
        <v>686</v>
      </c>
      <c r="L81" s="68" t="s">
        <v>686</v>
      </c>
      <c r="M81" s="67" t="s">
        <v>686</v>
      </c>
      <c r="N81" s="68" t="s">
        <v>686</v>
      </c>
      <c r="O81" s="67" t="s">
        <v>686</v>
      </c>
      <c r="P81" s="69" t="s">
        <v>686</v>
      </c>
      <c r="Q81" s="70" t="s">
        <v>686</v>
      </c>
      <c r="R81" s="71" t="s">
        <v>686</v>
      </c>
    </row>
    <row r="82" spans="1:18" ht="31.5" x14ac:dyDescent="0.25">
      <c r="A82" s="64" t="s">
        <v>116</v>
      </c>
      <c r="B82" s="87" t="s">
        <v>21</v>
      </c>
      <c r="C82" s="66" t="s">
        <v>659</v>
      </c>
      <c r="D82" s="67" t="s">
        <v>686</v>
      </c>
      <c r="E82" s="67" t="s">
        <v>686</v>
      </c>
      <c r="F82" s="76" t="s">
        <v>686</v>
      </c>
      <c r="G82" s="67" t="s">
        <v>686</v>
      </c>
      <c r="H82" s="68" t="s">
        <v>686</v>
      </c>
      <c r="I82" s="67" t="s">
        <v>686</v>
      </c>
      <c r="J82" s="68" t="s">
        <v>686</v>
      </c>
      <c r="K82" s="67" t="s">
        <v>686</v>
      </c>
      <c r="L82" s="68" t="s">
        <v>686</v>
      </c>
      <c r="M82" s="67" t="s">
        <v>686</v>
      </c>
      <c r="N82" s="68" t="s">
        <v>686</v>
      </c>
      <c r="O82" s="67" t="s">
        <v>686</v>
      </c>
      <c r="P82" s="69" t="s">
        <v>686</v>
      </c>
      <c r="Q82" s="70" t="s">
        <v>686</v>
      </c>
      <c r="R82" s="71" t="s">
        <v>686</v>
      </c>
    </row>
    <row r="83" spans="1:18" ht="31.5" customHeight="1" x14ac:dyDescent="0.25">
      <c r="A83" s="64" t="s">
        <v>117</v>
      </c>
      <c r="B83" s="87" t="s">
        <v>23</v>
      </c>
      <c r="C83" s="66" t="s">
        <v>659</v>
      </c>
      <c r="D83" s="67" t="s">
        <v>686</v>
      </c>
      <c r="E83" s="67" t="s">
        <v>686</v>
      </c>
      <c r="F83" s="76" t="s">
        <v>686</v>
      </c>
      <c r="G83" s="67" t="s">
        <v>686</v>
      </c>
      <c r="H83" s="68" t="s">
        <v>686</v>
      </c>
      <c r="I83" s="67" t="s">
        <v>686</v>
      </c>
      <c r="J83" s="68" t="s">
        <v>686</v>
      </c>
      <c r="K83" s="67" t="s">
        <v>686</v>
      </c>
      <c r="L83" s="68" t="s">
        <v>686</v>
      </c>
      <c r="M83" s="67" t="s">
        <v>686</v>
      </c>
      <c r="N83" s="68" t="s">
        <v>686</v>
      </c>
      <c r="O83" s="67" t="s">
        <v>686</v>
      </c>
      <c r="P83" s="69" t="s">
        <v>686</v>
      </c>
      <c r="Q83" s="70" t="s">
        <v>686</v>
      </c>
      <c r="R83" s="71" t="s">
        <v>686</v>
      </c>
    </row>
    <row r="84" spans="1:18" x14ac:dyDescent="0.25">
      <c r="A84" s="64" t="s">
        <v>118</v>
      </c>
      <c r="B84" s="65" t="s">
        <v>25</v>
      </c>
      <c r="C84" s="66" t="s">
        <v>659</v>
      </c>
      <c r="D84" s="67" t="s">
        <v>686</v>
      </c>
      <c r="E84" s="67" t="s">
        <v>686</v>
      </c>
      <c r="F84" s="76" t="s">
        <v>686</v>
      </c>
      <c r="G84" s="67" t="s">
        <v>686</v>
      </c>
      <c r="H84" s="68" t="s">
        <v>686</v>
      </c>
      <c r="I84" s="67" t="s">
        <v>686</v>
      </c>
      <c r="J84" s="76" t="s">
        <v>686</v>
      </c>
      <c r="K84" s="67" t="s">
        <v>686</v>
      </c>
      <c r="L84" s="68" t="s">
        <v>686</v>
      </c>
      <c r="M84" s="67" t="s">
        <v>686</v>
      </c>
      <c r="N84" s="68" t="s">
        <v>686</v>
      </c>
      <c r="O84" s="67" t="s">
        <v>686</v>
      </c>
      <c r="P84" s="69" t="s">
        <v>686</v>
      </c>
      <c r="Q84" s="70" t="s">
        <v>686</v>
      </c>
      <c r="R84" s="71" t="s">
        <v>686</v>
      </c>
    </row>
    <row r="85" spans="1:18" x14ac:dyDescent="0.25">
      <c r="A85" s="64" t="s">
        <v>119</v>
      </c>
      <c r="B85" s="65" t="s">
        <v>27</v>
      </c>
      <c r="C85" s="66" t="s">
        <v>659</v>
      </c>
      <c r="D85" s="67">
        <f>D27-D42</f>
        <v>306.19000000000005</v>
      </c>
      <c r="E85" s="67">
        <f t="shared" ref="E85:R85" si="11">E27-E42</f>
        <v>261.47000000000003</v>
      </c>
      <c r="F85" s="67">
        <v>235.28877797996901</v>
      </c>
      <c r="G85" s="67">
        <f t="shared" si="11"/>
        <v>305.30000000000018</v>
      </c>
      <c r="H85" s="67">
        <v>266.45581667980002</v>
      </c>
      <c r="I85" s="67">
        <f t="shared" si="11"/>
        <v>350.80000000000018</v>
      </c>
      <c r="J85" s="76">
        <v>329.43176213845197</v>
      </c>
      <c r="K85" s="67">
        <f t="shared" si="11"/>
        <v>389.01000000000022</v>
      </c>
      <c r="L85" s="67">
        <v>346.73966997192201</v>
      </c>
      <c r="M85" s="67">
        <f t="shared" si="11"/>
        <v>415.59999999999991</v>
      </c>
      <c r="N85" s="67">
        <v>362.94327410177101</v>
      </c>
      <c r="O85" s="67">
        <f t="shared" si="11"/>
        <v>428.86000000000013</v>
      </c>
      <c r="P85" s="99">
        <v>375.42532056623003</v>
      </c>
      <c r="Q85" s="70">
        <f t="shared" si="11"/>
        <v>1889.5699999999997</v>
      </c>
      <c r="R85" s="71">
        <f t="shared" si="11"/>
        <v>1680.9958434581695</v>
      </c>
    </row>
    <row r="86" spans="1:18" x14ac:dyDescent="0.25">
      <c r="A86" s="64" t="s">
        <v>120</v>
      </c>
      <c r="B86" s="65" t="s">
        <v>29</v>
      </c>
      <c r="C86" s="66" t="s">
        <v>659</v>
      </c>
      <c r="D86" s="67" t="s">
        <v>686</v>
      </c>
      <c r="E86" s="67" t="s">
        <v>686</v>
      </c>
      <c r="F86" s="67" t="s">
        <v>686</v>
      </c>
      <c r="G86" s="67" t="s">
        <v>686</v>
      </c>
      <c r="H86" s="67" t="s">
        <v>686</v>
      </c>
      <c r="I86" s="67" t="s">
        <v>686</v>
      </c>
      <c r="J86" s="76" t="s">
        <v>686</v>
      </c>
      <c r="K86" s="67" t="s">
        <v>686</v>
      </c>
      <c r="L86" s="67" t="s">
        <v>686</v>
      </c>
      <c r="M86" s="67" t="s">
        <v>686</v>
      </c>
      <c r="N86" s="67" t="s">
        <v>686</v>
      </c>
      <c r="O86" s="67" t="s">
        <v>686</v>
      </c>
      <c r="P86" s="99" t="s">
        <v>686</v>
      </c>
      <c r="Q86" s="70" t="s">
        <v>686</v>
      </c>
      <c r="R86" s="71" t="s">
        <v>686</v>
      </c>
    </row>
    <row r="87" spans="1:18" x14ac:dyDescent="0.25">
      <c r="A87" s="64" t="s">
        <v>121</v>
      </c>
      <c r="B87" s="65" t="s">
        <v>31</v>
      </c>
      <c r="C87" s="66" t="s">
        <v>659</v>
      </c>
      <c r="D87" s="67">
        <v>43.769999999999996</v>
      </c>
      <c r="E87" s="67">
        <v>25.51</v>
      </c>
      <c r="F87" s="67">
        <v>59.86346485</v>
      </c>
      <c r="G87" s="67">
        <f t="shared" ref="G87:R87" si="12">G29-G44</f>
        <v>17.520000000000003</v>
      </c>
      <c r="H87" s="67">
        <v>54.629833791666698</v>
      </c>
      <c r="I87" s="67">
        <f t="shared" si="12"/>
        <v>14.350000000000001</v>
      </c>
      <c r="J87" s="76">
        <v>129.104067491667</v>
      </c>
      <c r="K87" s="67">
        <f t="shared" si="12"/>
        <v>12.64</v>
      </c>
      <c r="L87" s="67">
        <v>80.141200139999995</v>
      </c>
      <c r="M87" s="67">
        <f t="shared" si="12"/>
        <v>11.27</v>
      </c>
      <c r="N87" s="67">
        <v>24.02350298</v>
      </c>
      <c r="O87" s="67">
        <f t="shared" si="12"/>
        <v>11.610000000000001</v>
      </c>
      <c r="P87" s="99">
        <v>22.146743189999999</v>
      </c>
      <c r="Q87" s="70">
        <f t="shared" si="12"/>
        <v>67.39</v>
      </c>
      <c r="R87" s="71">
        <f t="shared" si="12"/>
        <v>310.04534759333364</v>
      </c>
    </row>
    <row r="88" spans="1:18" x14ac:dyDescent="0.25">
      <c r="A88" s="64" t="s">
        <v>122</v>
      </c>
      <c r="B88" s="65" t="s">
        <v>33</v>
      </c>
      <c r="C88" s="66" t="s">
        <v>659</v>
      </c>
      <c r="D88" s="67">
        <v>0</v>
      </c>
      <c r="E88" s="67">
        <v>0</v>
      </c>
      <c r="F88" s="67">
        <v>0</v>
      </c>
      <c r="G88" s="67">
        <v>0</v>
      </c>
      <c r="H88" s="67">
        <v>0</v>
      </c>
      <c r="I88" s="67">
        <v>0</v>
      </c>
      <c r="J88" s="76"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99">
        <v>0</v>
      </c>
      <c r="Q88" s="70">
        <v>0</v>
      </c>
      <c r="R88" s="71">
        <v>0</v>
      </c>
    </row>
    <row r="89" spans="1:18" x14ac:dyDescent="0.25">
      <c r="A89" s="64" t="s">
        <v>123</v>
      </c>
      <c r="B89" s="65" t="s">
        <v>35</v>
      </c>
      <c r="C89" s="66" t="s">
        <v>659</v>
      </c>
      <c r="D89" s="67" t="s">
        <v>686</v>
      </c>
      <c r="E89" s="67" t="s">
        <v>686</v>
      </c>
      <c r="F89" s="67" t="s">
        <v>686</v>
      </c>
      <c r="G89" s="67" t="s">
        <v>686</v>
      </c>
      <c r="H89" s="67" t="s">
        <v>686</v>
      </c>
      <c r="I89" s="67" t="s">
        <v>686</v>
      </c>
      <c r="J89" s="76" t="s">
        <v>686</v>
      </c>
      <c r="K89" s="67" t="s">
        <v>686</v>
      </c>
      <c r="L89" s="67" t="s">
        <v>686</v>
      </c>
      <c r="M89" s="67" t="s">
        <v>686</v>
      </c>
      <c r="N89" s="67" t="s">
        <v>686</v>
      </c>
      <c r="O89" s="67" t="s">
        <v>686</v>
      </c>
      <c r="P89" s="99" t="s">
        <v>686</v>
      </c>
      <c r="Q89" s="70" t="s">
        <v>686</v>
      </c>
      <c r="R89" s="71" t="s">
        <v>686</v>
      </c>
    </row>
    <row r="90" spans="1:18" ht="31.5" x14ac:dyDescent="0.25">
      <c r="A90" s="64" t="s">
        <v>124</v>
      </c>
      <c r="B90" s="72" t="s">
        <v>37</v>
      </c>
      <c r="C90" s="66" t="s">
        <v>659</v>
      </c>
      <c r="D90" s="67" t="s">
        <v>686</v>
      </c>
      <c r="E90" s="67" t="s">
        <v>686</v>
      </c>
      <c r="F90" s="67" t="s">
        <v>686</v>
      </c>
      <c r="G90" s="67" t="s">
        <v>686</v>
      </c>
      <c r="H90" s="67" t="s">
        <v>686</v>
      </c>
      <c r="I90" s="67" t="s">
        <v>686</v>
      </c>
      <c r="J90" s="76" t="s">
        <v>686</v>
      </c>
      <c r="K90" s="67" t="s">
        <v>686</v>
      </c>
      <c r="L90" s="67" t="s">
        <v>686</v>
      </c>
      <c r="M90" s="67" t="s">
        <v>686</v>
      </c>
      <c r="N90" s="67" t="s">
        <v>686</v>
      </c>
      <c r="O90" s="67" t="s">
        <v>686</v>
      </c>
      <c r="P90" s="99" t="s">
        <v>686</v>
      </c>
      <c r="Q90" s="70" t="s">
        <v>686</v>
      </c>
      <c r="R90" s="71" t="s">
        <v>686</v>
      </c>
    </row>
    <row r="91" spans="1:18" x14ac:dyDescent="0.25">
      <c r="A91" s="64" t="s">
        <v>125</v>
      </c>
      <c r="B91" s="87" t="s">
        <v>590</v>
      </c>
      <c r="C91" s="66" t="s">
        <v>659</v>
      </c>
      <c r="D91" s="67" t="s">
        <v>686</v>
      </c>
      <c r="E91" s="67" t="s">
        <v>686</v>
      </c>
      <c r="F91" s="67" t="s">
        <v>686</v>
      </c>
      <c r="G91" s="67" t="s">
        <v>686</v>
      </c>
      <c r="H91" s="67" t="s">
        <v>686</v>
      </c>
      <c r="I91" s="67" t="s">
        <v>686</v>
      </c>
      <c r="J91" s="76" t="s">
        <v>686</v>
      </c>
      <c r="K91" s="67" t="s">
        <v>686</v>
      </c>
      <c r="L91" s="67" t="s">
        <v>686</v>
      </c>
      <c r="M91" s="67" t="s">
        <v>686</v>
      </c>
      <c r="N91" s="67" t="s">
        <v>686</v>
      </c>
      <c r="O91" s="67" t="s">
        <v>686</v>
      </c>
      <c r="P91" s="99" t="s">
        <v>686</v>
      </c>
      <c r="Q91" s="70" t="s">
        <v>686</v>
      </c>
      <c r="R91" s="71" t="s">
        <v>686</v>
      </c>
    </row>
    <row r="92" spans="1:18" x14ac:dyDescent="0.25">
      <c r="A92" s="64" t="s">
        <v>126</v>
      </c>
      <c r="B92" s="79" t="s">
        <v>41</v>
      </c>
      <c r="C92" s="66" t="s">
        <v>659</v>
      </c>
      <c r="D92" s="67" t="s">
        <v>686</v>
      </c>
      <c r="E92" s="67" t="s">
        <v>686</v>
      </c>
      <c r="F92" s="67" t="s">
        <v>686</v>
      </c>
      <c r="G92" s="67" t="s">
        <v>686</v>
      </c>
      <c r="H92" s="67" t="s">
        <v>686</v>
      </c>
      <c r="I92" s="67" t="s">
        <v>686</v>
      </c>
      <c r="J92" s="76" t="s">
        <v>686</v>
      </c>
      <c r="K92" s="67" t="s">
        <v>686</v>
      </c>
      <c r="L92" s="67" t="s">
        <v>686</v>
      </c>
      <c r="M92" s="67" t="s">
        <v>686</v>
      </c>
      <c r="N92" s="67" t="s">
        <v>686</v>
      </c>
      <c r="O92" s="67" t="s">
        <v>686</v>
      </c>
      <c r="P92" s="99" t="s">
        <v>686</v>
      </c>
      <c r="Q92" s="70" t="s">
        <v>686</v>
      </c>
      <c r="R92" s="71" t="s">
        <v>686</v>
      </c>
    </row>
    <row r="93" spans="1:18" x14ac:dyDescent="0.25">
      <c r="A93" s="64" t="s">
        <v>127</v>
      </c>
      <c r="B93" s="65" t="s">
        <v>43</v>
      </c>
      <c r="C93" s="66" t="s">
        <v>659</v>
      </c>
      <c r="D93" s="67">
        <v>36.5</v>
      </c>
      <c r="E93" s="67">
        <v>48.54</v>
      </c>
      <c r="F93" s="67">
        <v>54.260210000000001</v>
      </c>
      <c r="G93" s="67">
        <f t="shared" ref="G93:R93" si="13">G35-G50</f>
        <v>44.53</v>
      </c>
      <c r="H93" s="67">
        <v>91.751604999999998</v>
      </c>
      <c r="I93" s="67">
        <f t="shared" si="13"/>
        <v>49</v>
      </c>
      <c r="J93" s="76">
        <v>50.713000000000001</v>
      </c>
      <c r="K93" s="67">
        <f t="shared" si="13"/>
        <v>47.139999999999993</v>
      </c>
      <c r="L93" s="67">
        <v>54.085999999999999</v>
      </c>
      <c r="M93" s="67">
        <f t="shared" si="13"/>
        <v>50.11999999999999</v>
      </c>
      <c r="N93" s="67">
        <v>58.548000000000002</v>
      </c>
      <c r="O93" s="67">
        <f t="shared" si="13"/>
        <v>50.83</v>
      </c>
      <c r="P93" s="99">
        <v>61.378999999999998</v>
      </c>
      <c r="Q93" s="70">
        <f t="shared" si="13"/>
        <v>241.62</v>
      </c>
      <c r="R93" s="71">
        <f t="shared" si="13"/>
        <v>316.47760499999998</v>
      </c>
    </row>
    <row r="94" spans="1:18" ht="57" customHeight="1" x14ac:dyDescent="0.25">
      <c r="A94" s="64" t="s">
        <v>128</v>
      </c>
      <c r="B94" s="81" t="s">
        <v>662</v>
      </c>
      <c r="C94" s="66" t="s">
        <v>659</v>
      </c>
      <c r="D94" s="82">
        <f>D95-D101</f>
        <v>-47.8</v>
      </c>
      <c r="E94" s="82">
        <v>-38.11</v>
      </c>
      <c r="F94" s="82">
        <v>-62.96080559</v>
      </c>
      <c r="G94" s="82">
        <f t="shared" ref="G94:R94" si="14">G95-G101</f>
        <v>-53.24</v>
      </c>
      <c r="H94" s="82">
        <v>-65.702677291281702</v>
      </c>
      <c r="I94" s="82">
        <v>-40.67</v>
      </c>
      <c r="J94" s="83">
        <v>-66.592806851961498</v>
      </c>
      <c r="K94" s="82">
        <f t="shared" si="14"/>
        <v>-41.740000000000009</v>
      </c>
      <c r="L94" s="82">
        <v>-78.982453938869199</v>
      </c>
      <c r="M94" s="82">
        <f t="shared" si="14"/>
        <v>-34.08</v>
      </c>
      <c r="N94" s="82">
        <v>-86.279726584348595</v>
      </c>
      <c r="O94" s="82">
        <v>-35.1</v>
      </c>
      <c r="P94" s="84">
        <v>-85.203780530167805</v>
      </c>
      <c r="Q94" s="85">
        <v>-204.83</v>
      </c>
      <c r="R94" s="86">
        <f t="shared" si="14"/>
        <v>-382.76144519662881</v>
      </c>
    </row>
    <row r="95" spans="1:18" x14ac:dyDescent="0.25">
      <c r="A95" s="64" t="s">
        <v>129</v>
      </c>
      <c r="B95" s="72" t="s">
        <v>130</v>
      </c>
      <c r="C95" s="66" t="s">
        <v>659</v>
      </c>
      <c r="D95" s="67">
        <f t="shared" ref="D95" si="15">D96+D97+D98+D100</f>
        <v>24.549999999999997</v>
      </c>
      <c r="E95" s="67">
        <v>25.28</v>
      </c>
      <c r="F95" s="68">
        <v>23.729406000000001</v>
      </c>
      <c r="G95" s="67">
        <v>24.79</v>
      </c>
      <c r="H95" s="74">
        <v>14.156000000000001</v>
      </c>
      <c r="I95" s="67">
        <v>24.15</v>
      </c>
      <c r="J95" s="68">
        <v>12.973000000000001</v>
      </c>
      <c r="K95" s="67">
        <v>23.3</v>
      </c>
      <c r="L95" s="74">
        <v>12.118</v>
      </c>
      <c r="M95" s="67">
        <v>23.3</v>
      </c>
      <c r="N95" s="74">
        <v>12.118</v>
      </c>
      <c r="O95" s="67">
        <v>24</v>
      </c>
      <c r="P95" s="75">
        <v>12.118</v>
      </c>
      <c r="Q95" s="70">
        <f>G95+I95+K95+M95+O95</f>
        <v>119.53999999999999</v>
      </c>
      <c r="R95" s="71">
        <f>H95+J95+L95+N95+P95</f>
        <v>63.483000000000004</v>
      </c>
    </row>
    <row r="96" spans="1:18" x14ac:dyDescent="0.25">
      <c r="A96" s="64" t="s">
        <v>131</v>
      </c>
      <c r="B96" s="87" t="s">
        <v>132</v>
      </c>
      <c r="C96" s="66" t="s">
        <v>659</v>
      </c>
      <c r="D96" s="67">
        <v>0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70">
        <v>0</v>
      </c>
      <c r="R96" s="71">
        <v>0</v>
      </c>
    </row>
    <row r="97" spans="1:18" x14ac:dyDescent="0.25">
      <c r="A97" s="64" t="s">
        <v>133</v>
      </c>
      <c r="B97" s="87" t="s">
        <v>134</v>
      </c>
      <c r="C97" s="66" t="s">
        <v>659</v>
      </c>
      <c r="D97" s="67">
        <v>5.26</v>
      </c>
      <c r="E97" s="67">
        <v>9.16</v>
      </c>
      <c r="F97" s="76">
        <v>16.812785999999999</v>
      </c>
      <c r="G97" s="67">
        <v>2.25</v>
      </c>
      <c r="H97" s="74">
        <v>2.25</v>
      </c>
      <c r="I97" s="67">
        <v>2.25</v>
      </c>
      <c r="J97" s="74">
        <v>2.25</v>
      </c>
      <c r="K97" s="67">
        <v>2.25</v>
      </c>
      <c r="L97" s="74">
        <v>2.25</v>
      </c>
      <c r="M97" s="67">
        <v>2.25</v>
      </c>
      <c r="N97" s="74">
        <v>2.25</v>
      </c>
      <c r="O97" s="67">
        <v>2.3199999999999998</v>
      </c>
      <c r="P97" s="75">
        <v>2.25</v>
      </c>
      <c r="Q97" s="70">
        <f>G97+I97+K97+M97+O97</f>
        <v>11.32</v>
      </c>
      <c r="R97" s="71">
        <f>H97+J97+L97+N97+P97</f>
        <v>11.25</v>
      </c>
    </row>
    <row r="98" spans="1:18" x14ac:dyDescent="0.25">
      <c r="A98" s="64" t="s">
        <v>135</v>
      </c>
      <c r="B98" s="87" t="s">
        <v>136</v>
      </c>
      <c r="C98" s="66" t="s">
        <v>659</v>
      </c>
      <c r="D98" s="67">
        <v>0</v>
      </c>
      <c r="E98" s="67">
        <v>0</v>
      </c>
      <c r="F98" s="76">
        <v>0</v>
      </c>
      <c r="G98" s="67">
        <v>0</v>
      </c>
      <c r="H98" s="68">
        <v>0</v>
      </c>
      <c r="I98" s="67">
        <v>0</v>
      </c>
      <c r="J98" s="68">
        <v>0</v>
      </c>
      <c r="K98" s="67">
        <v>0</v>
      </c>
      <c r="L98" s="68">
        <v>0</v>
      </c>
      <c r="M98" s="67">
        <v>0</v>
      </c>
      <c r="N98" s="68">
        <v>0</v>
      </c>
      <c r="O98" s="67">
        <v>0</v>
      </c>
      <c r="P98" s="69">
        <v>0</v>
      </c>
      <c r="Q98" s="70">
        <v>0</v>
      </c>
      <c r="R98" s="71">
        <v>0</v>
      </c>
    </row>
    <row r="99" spans="1:18" x14ac:dyDescent="0.25">
      <c r="A99" s="64" t="s">
        <v>137</v>
      </c>
      <c r="B99" s="95" t="s">
        <v>138</v>
      </c>
      <c r="C99" s="66" t="s">
        <v>659</v>
      </c>
      <c r="D99" s="67">
        <v>0</v>
      </c>
      <c r="E99" s="67">
        <v>0</v>
      </c>
      <c r="F99" s="76">
        <v>0</v>
      </c>
      <c r="G99" s="67">
        <v>0</v>
      </c>
      <c r="H99" s="68">
        <v>0</v>
      </c>
      <c r="I99" s="67">
        <v>0</v>
      </c>
      <c r="J99" s="68">
        <v>0</v>
      </c>
      <c r="K99" s="67">
        <v>0</v>
      </c>
      <c r="L99" s="68">
        <v>0</v>
      </c>
      <c r="M99" s="67">
        <v>0</v>
      </c>
      <c r="N99" s="68">
        <v>0</v>
      </c>
      <c r="O99" s="67">
        <v>0</v>
      </c>
      <c r="P99" s="69">
        <v>0</v>
      </c>
      <c r="Q99" s="70">
        <v>0</v>
      </c>
      <c r="R99" s="71">
        <v>0</v>
      </c>
    </row>
    <row r="100" spans="1:18" x14ac:dyDescent="0.25">
      <c r="A100" s="64" t="s">
        <v>139</v>
      </c>
      <c r="B100" s="79" t="s">
        <v>140</v>
      </c>
      <c r="C100" s="66" t="s">
        <v>659</v>
      </c>
      <c r="D100" s="67">
        <v>19.29</v>
      </c>
      <c r="E100" s="67">
        <v>16.12</v>
      </c>
      <c r="F100" s="76">
        <v>6.91662</v>
      </c>
      <c r="G100" s="67">
        <v>22.54</v>
      </c>
      <c r="H100" s="74">
        <v>11.906000000000001</v>
      </c>
      <c r="I100" s="67">
        <v>21.9</v>
      </c>
      <c r="J100" s="74">
        <v>10.723000000000001</v>
      </c>
      <c r="K100" s="67">
        <v>21.05</v>
      </c>
      <c r="L100" s="74">
        <v>9.8680000000000003</v>
      </c>
      <c r="M100" s="67">
        <v>21.05</v>
      </c>
      <c r="N100" s="74">
        <v>9.8680000000000003</v>
      </c>
      <c r="O100" s="67">
        <v>21.68</v>
      </c>
      <c r="P100" s="75">
        <v>9.8680000000000003</v>
      </c>
      <c r="Q100" s="70">
        <f t="shared" ref="Q100:R103" si="16">G100+I100+K100+M100+O100</f>
        <v>108.22</v>
      </c>
      <c r="R100" s="71">
        <f t="shared" si="16"/>
        <v>52.233000000000004</v>
      </c>
    </row>
    <row r="101" spans="1:18" x14ac:dyDescent="0.25">
      <c r="A101" s="64" t="s">
        <v>141</v>
      </c>
      <c r="B101" s="90" t="s">
        <v>97</v>
      </c>
      <c r="C101" s="66" t="s">
        <v>659</v>
      </c>
      <c r="D101" s="67">
        <f>D102+D103+D104+D106</f>
        <v>72.349999999999994</v>
      </c>
      <c r="E101" s="67">
        <v>63.39</v>
      </c>
      <c r="F101" s="67">
        <v>86.690211590000004</v>
      </c>
      <c r="G101" s="67">
        <f>G102+G103+G104+G106</f>
        <v>78.03</v>
      </c>
      <c r="H101" s="67">
        <v>79.858677291281694</v>
      </c>
      <c r="I101" s="67">
        <v>64.819999999999993</v>
      </c>
      <c r="J101" s="68">
        <v>79.565806851961497</v>
      </c>
      <c r="K101" s="67">
        <f t="shared" ref="K101:M101" si="17">K102+K103+K104+K106</f>
        <v>65.040000000000006</v>
      </c>
      <c r="L101" s="67">
        <v>91.100453938869194</v>
      </c>
      <c r="M101" s="67">
        <f t="shared" si="17"/>
        <v>57.379999999999995</v>
      </c>
      <c r="N101" s="67">
        <v>98.397726584348604</v>
      </c>
      <c r="O101" s="67">
        <v>59.1</v>
      </c>
      <c r="P101" s="99">
        <v>97.3217805301678</v>
      </c>
      <c r="Q101" s="70">
        <v>324.37</v>
      </c>
      <c r="R101" s="71">
        <f t="shared" si="16"/>
        <v>446.24444519662882</v>
      </c>
    </row>
    <row r="102" spans="1:18" x14ac:dyDescent="0.25">
      <c r="A102" s="64" t="s">
        <v>142</v>
      </c>
      <c r="B102" s="79" t="s">
        <v>143</v>
      </c>
      <c r="C102" s="66" t="s">
        <v>659</v>
      </c>
      <c r="D102" s="67">
        <v>14.14</v>
      </c>
      <c r="E102" s="67">
        <v>6.01</v>
      </c>
      <c r="F102" s="76">
        <v>2.5630000000000002</v>
      </c>
      <c r="G102" s="67">
        <v>6.92</v>
      </c>
      <c r="H102" s="74">
        <v>2.9430000000000001</v>
      </c>
      <c r="I102" s="67">
        <v>5.04</v>
      </c>
      <c r="J102" s="74">
        <v>3.0607199999999999</v>
      </c>
      <c r="K102" s="67">
        <v>5.16</v>
      </c>
      <c r="L102" s="74">
        <v>3.1831499999999999</v>
      </c>
      <c r="M102" s="67">
        <v>5.29</v>
      </c>
      <c r="N102" s="74">
        <v>3.31047</v>
      </c>
      <c r="O102" s="67">
        <v>5.44</v>
      </c>
      <c r="P102" s="75">
        <v>3.4428899999999998</v>
      </c>
      <c r="Q102" s="70">
        <f t="shared" si="16"/>
        <v>27.85</v>
      </c>
      <c r="R102" s="71">
        <f t="shared" si="16"/>
        <v>15.94023</v>
      </c>
    </row>
    <row r="103" spans="1:18" x14ac:dyDescent="0.25">
      <c r="A103" s="64" t="s">
        <v>144</v>
      </c>
      <c r="B103" s="79" t="s">
        <v>145</v>
      </c>
      <c r="C103" s="66" t="s">
        <v>659</v>
      </c>
      <c r="D103" s="67">
        <v>22.38</v>
      </c>
      <c r="E103" s="67">
        <v>13.72</v>
      </c>
      <c r="F103" s="76">
        <v>27.182211590000001</v>
      </c>
      <c r="G103" s="67">
        <v>44.93</v>
      </c>
      <c r="H103" s="74">
        <v>41.709252731281701</v>
      </c>
      <c r="I103" s="67">
        <v>36.909999999999997</v>
      </c>
      <c r="J103" s="74">
        <v>48.822086851961501</v>
      </c>
      <c r="K103" s="67">
        <v>31.79</v>
      </c>
      <c r="L103" s="74">
        <v>55.717307938869197</v>
      </c>
      <c r="M103" s="67">
        <v>25.6</v>
      </c>
      <c r="N103" s="74">
        <v>64.765253144348605</v>
      </c>
      <c r="O103" s="67">
        <v>26.37</v>
      </c>
      <c r="P103" s="75">
        <v>63.430170952567799</v>
      </c>
      <c r="Q103" s="70">
        <v>165.6</v>
      </c>
      <c r="R103" s="71">
        <f t="shared" si="16"/>
        <v>274.44407161902882</v>
      </c>
    </row>
    <row r="104" spans="1:18" x14ac:dyDescent="0.25">
      <c r="A104" s="64" t="s">
        <v>146</v>
      </c>
      <c r="B104" s="79" t="s">
        <v>147</v>
      </c>
      <c r="C104" s="66" t="s">
        <v>659</v>
      </c>
      <c r="D104" s="67">
        <v>0</v>
      </c>
      <c r="E104" s="67">
        <v>0</v>
      </c>
      <c r="F104" s="76">
        <v>0</v>
      </c>
      <c r="G104" s="67">
        <v>0</v>
      </c>
      <c r="H104" s="74">
        <v>3</v>
      </c>
      <c r="I104" s="67">
        <v>0</v>
      </c>
      <c r="J104" s="74">
        <v>3</v>
      </c>
      <c r="K104" s="67">
        <v>0</v>
      </c>
      <c r="L104" s="74">
        <v>3</v>
      </c>
      <c r="M104" s="67">
        <v>0</v>
      </c>
      <c r="N104" s="74">
        <v>3</v>
      </c>
      <c r="O104" s="67">
        <v>0</v>
      </c>
      <c r="P104" s="75">
        <v>3</v>
      </c>
      <c r="Q104" s="70">
        <v>0</v>
      </c>
      <c r="R104" s="71">
        <v>15</v>
      </c>
    </row>
    <row r="105" spans="1:18" x14ac:dyDescent="0.25">
      <c r="A105" s="64" t="s">
        <v>148</v>
      </c>
      <c r="B105" s="95" t="s">
        <v>663</v>
      </c>
      <c r="C105" s="66" t="s">
        <v>659</v>
      </c>
      <c r="D105" s="67">
        <v>0</v>
      </c>
      <c r="E105" s="67">
        <v>0</v>
      </c>
      <c r="F105" s="76">
        <v>0</v>
      </c>
      <c r="G105" s="67">
        <v>0</v>
      </c>
      <c r="H105" s="74">
        <v>3</v>
      </c>
      <c r="I105" s="67">
        <v>0</v>
      </c>
      <c r="J105" s="74">
        <v>3</v>
      </c>
      <c r="K105" s="67">
        <v>0</v>
      </c>
      <c r="L105" s="74">
        <v>3</v>
      </c>
      <c r="M105" s="67">
        <v>0</v>
      </c>
      <c r="N105" s="74">
        <v>3</v>
      </c>
      <c r="O105" s="67">
        <v>0</v>
      </c>
      <c r="P105" s="75">
        <v>3</v>
      </c>
      <c r="Q105" s="70">
        <v>0</v>
      </c>
      <c r="R105" s="71">
        <v>15</v>
      </c>
    </row>
    <row r="106" spans="1:18" x14ac:dyDescent="0.25">
      <c r="A106" s="64" t="s">
        <v>149</v>
      </c>
      <c r="B106" s="79" t="s">
        <v>150</v>
      </c>
      <c r="C106" s="66" t="s">
        <v>659</v>
      </c>
      <c r="D106" s="67">
        <v>35.83</v>
      </c>
      <c r="E106" s="67">
        <v>43.66</v>
      </c>
      <c r="F106" s="76">
        <v>56.945</v>
      </c>
      <c r="G106" s="67">
        <v>26.18</v>
      </c>
      <c r="H106" s="74">
        <v>32.206424560000002</v>
      </c>
      <c r="I106" s="67">
        <v>22.87</v>
      </c>
      <c r="J106" s="74">
        <v>24.683</v>
      </c>
      <c r="K106" s="67">
        <v>28.09</v>
      </c>
      <c r="L106" s="74">
        <v>29.199995999999999</v>
      </c>
      <c r="M106" s="67">
        <v>26.49</v>
      </c>
      <c r="N106" s="74">
        <v>27.32200344</v>
      </c>
      <c r="O106" s="67">
        <v>27.29</v>
      </c>
      <c r="P106" s="75">
        <v>27.448719577599999</v>
      </c>
      <c r="Q106" s="70">
        <f>G106+I106+K106+M106+O106</f>
        <v>130.91999999999999</v>
      </c>
      <c r="R106" s="71">
        <f>H106+J106+L106+N106+P106</f>
        <v>140.86014357760001</v>
      </c>
    </row>
    <row r="107" spans="1:18" ht="31.5" x14ac:dyDescent="0.25">
      <c r="A107" s="64" t="s">
        <v>151</v>
      </c>
      <c r="B107" s="81" t="s">
        <v>152</v>
      </c>
      <c r="C107" s="66" t="s">
        <v>659</v>
      </c>
      <c r="D107" s="82">
        <f>D79+D94</f>
        <v>338.66000000000014</v>
      </c>
      <c r="E107" s="82">
        <f>E79+E94</f>
        <v>297.4100000000002</v>
      </c>
      <c r="F107" s="82">
        <v>286.45164723996902</v>
      </c>
      <c r="G107" s="82">
        <f t="shared" ref="G107:R107" si="18">G79+G94</f>
        <v>314.11000000000035</v>
      </c>
      <c r="H107" s="82">
        <v>347.13457818018497</v>
      </c>
      <c r="I107" s="82">
        <f>I79+I94</f>
        <v>373.4800000000003</v>
      </c>
      <c r="J107" s="83">
        <v>442.65602277815702</v>
      </c>
      <c r="K107" s="82">
        <f t="shared" si="18"/>
        <v>407.05000000000041</v>
      </c>
      <c r="L107" s="82">
        <v>401.98441617305298</v>
      </c>
      <c r="M107" s="82">
        <f t="shared" si="18"/>
        <v>442.9099999999998</v>
      </c>
      <c r="N107" s="82">
        <v>359.23505049742198</v>
      </c>
      <c r="O107" s="82">
        <f t="shared" si="18"/>
        <v>456.19999999999993</v>
      </c>
      <c r="P107" s="84">
        <v>373.747283226062</v>
      </c>
      <c r="Q107" s="85">
        <v>1993.75</v>
      </c>
      <c r="R107" s="86">
        <f t="shared" si="18"/>
        <v>1924.7573508548744</v>
      </c>
    </row>
    <row r="108" spans="1:18" ht="31.5" x14ac:dyDescent="0.25">
      <c r="A108" s="64" t="s">
        <v>153</v>
      </c>
      <c r="B108" s="72" t="s">
        <v>154</v>
      </c>
      <c r="C108" s="66" t="s">
        <v>659</v>
      </c>
      <c r="D108" s="67" t="s">
        <v>686</v>
      </c>
      <c r="E108" s="67" t="s">
        <v>686</v>
      </c>
      <c r="F108" s="76" t="s">
        <v>686</v>
      </c>
      <c r="G108" s="67" t="s">
        <v>686</v>
      </c>
      <c r="H108" s="68" t="s">
        <v>686</v>
      </c>
      <c r="I108" s="67" t="s">
        <v>686</v>
      </c>
      <c r="J108" s="68" t="s">
        <v>686</v>
      </c>
      <c r="K108" s="67" t="s">
        <v>686</v>
      </c>
      <c r="L108" s="68" t="s">
        <v>686</v>
      </c>
      <c r="M108" s="67" t="s">
        <v>686</v>
      </c>
      <c r="N108" s="68" t="s">
        <v>686</v>
      </c>
      <c r="O108" s="67" t="s">
        <v>686</v>
      </c>
      <c r="P108" s="69" t="s">
        <v>686</v>
      </c>
      <c r="Q108" s="70" t="s">
        <v>686</v>
      </c>
      <c r="R108" s="71" t="s">
        <v>686</v>
      </c>
    </row>
    <row r="109" spans="1:18" ht="31.5" x14ac:dyDescent="0.25">
      <c r="A109" s="64" t="s">
        <v>155</v>
      </c>
      <c r="B109" s="87" t="s">
        <v>19</v>
      </c>
      <c r="C109" s="66" t="s">
        <v>659</v>
      </c>
      <c r="D109" s="67" t="s">
        <v>686</v>
      </c>
      <c r="E109" s="67" t="s">
        <v>686</v>
      </c>
      <c r="F109" s="76" t="s">
        <v>686</v>
      </c>
      <c r="G109" s="67" t="s">
        <v>686</v>
      </c>
      <c r="H109" s="68" t="s">
        <v>686</v>
      </c>
      <c r="I109" s="67" t="s">
        <v>686</v>
      </c>
      <c r="J109" s="68" t="s">
        <v>686</v>
      </c>
      <c r="K109" s="67" t="s">
        <v>686</v>
      </c>
      <c r="L109" s="68" t="s">
        <v>686</v>
      </c>
      <c r="M109" s="67" t="s">
        <v>686</v>
      </c>
      <c r="N109" s="68" t="s">
        <v>686</v>
      </c>
      <c r="O109" s="67" t="s">
        <v>686</v>
      </c>
      <c r="P109" s="69" t="s">
        <v>686</v>
      </c>
      <c r="Q109" s="70" t="s">
        <v>686</v>
      </c>
      <c r="R109" s="71" t="s">
        <v>686</v>
      </c>
    </row>
    <row r="110" spans="1:18" ht="31.5" x14ac:dyDescent="0.25">
      <c r="A110" s="64" t="s">
        <v>156</v>
      </c>
      <c r="B110" s="87" t="s">
        <v>21</v>
      </c>
      <c r="C110" s="66" t="s">
        <v>659</v>
      </c>
      <c r="D110" s="67" t="s">
        <v>686</v>
      </c>
      <c r="E110" s="67" t="s">
        <v>686</v>
      </c>
      <c r="F110" s="76" t="s">
        <v>686</v>
      </c>
      <c r="G110" s="67" t="s">
        <v>686</v>
      </c>
      <c r="H110" s="68" t="s">
        <v>686</v>
      </c>
      <c r="I110" s="67" t="s">
        <v>686</v>
      </c>
      <c r="J110" s="68" t="s">
        <v>686</v>
      </c>
      <c r="K110" s="67" t="s">
        <v>686</v>
      </c>
      <c r="L110" s="68" t="s">
        <v>686</v>
      </c>
      <c r="M110" s="67" t="s">
        <v>686</v>
      </c>
      <c r="N110" s="68" t="s">
        <v>686</v>
      </c>
      <c r="O110" s="67" t="s">
        <v>686</v>
      </c>
      <c r="P110" s="69" t="s">
        <v>686</v>
      </c>
      <c r="Q110" s="70" t="s">
        <v>686</v>
      </c>
      <c r="R110" s="71" t="s">
        <v>686</v>
      </c>
    </row>
    <row r="111" spans="1:18" ht="31.5" customHeight="1" x14ac:dyDescent="0.25">
      <c r="A111" s="64" t="s">
        <v>157</v>
      </c>
      <c r="B111" s="87" t="s">
        <v>23</v>
      </c>
      <c r="C111" s="66" t="s">
        <v>659</v>
      </c>
      <c r="D111" s="67" t="s">
        <v>686</v>
      </c>
      <c r="E111" s="67" t="s">
        <v>686</v>
      </c>
      <c r="F111" s="76" t="s">
        <v>686</v>
      </c>
      <c r="G111" s="67" t="s">
        <v>686</v>
      </c>
      <c r="H111" s="68" t="s">
        <v>686</v>
      </c>
      <c r="I111" s="67" t="s">
        <v>686</v>
      </c>
      <c r="J111" s="68" t="s">
        <v>686</v>
      </c>
      <c r="K111" s="67" t="s">
        <v>686</v>
      </c>
      <c r="L111" s="68" t="s">
        <v>686</v>
      </c>
      <c r="M111" s="67" t="s">
        <v>686</v>
      </c>
      <c r="N111" s="68" t="s">
        <v>686</v>
      </c>
      <c r="O111" s="67" t="s">
        <v>686</v>
      </c>
      <c r="P111" s="69" t="s">
        <v>686</v>
      </c>
      <c r="Q111" s="70" t="s">
        <v>686</v>
      </c>
      <c r="R111" s="71" t="s">
        <v>686</v>
      </c>
    </row>
    <row r="112" spans="1:18" x14ac:dyDescent="0.25">
      <c r="A112" s="64" t="s">
        <v>158</v>
      </c>
      <c r="B112" s="65" t="s">
        <v>25</v>
      </c>
      <c r="C112" s="66" t="s">
        <v>659</v>
      </c>
      <c r="D112" s="67" t="s">
        <v>686</v>
      </c>
      <c r="E112" s="67" t="s">
        <v>686</v>
      </c>
      <c r="F112" s="76" t="s">
        <v>686</v>
      </c>
      <c r="G112" s="67" t="s">
        <v>686</v>
      </c>
      <c r="H112" s="68" t="s">
        <v>686</v>
      </c>
      <c r="I112" s="67" t="s">
        <v>686</v>
      </c>
      <c r="J112" s="68" t="s">
        <v>686</v>
      </c>
      <c r="K112" s="67" t="s">
        <v>686</v>
      </c>
      <c r="L112" s="68" t="s">
        <v>686</v>
      </c>
      <c r="M112" s="67" t="s">
        <v>686</v>
      </c>
      <c r="N112" s="68" t="s">
        <v>686</v>
      </c>
      <c r="O112" s="67" t="s">
        <v>686</v>
      </c>
      <c r="P112" s="69" t="s">
        <v>686</v>
      </c>
      <c r="Q112" s="70" t="s">
        <v>686</v>
      </c>
      <c r="R112" s="71" t="s">
        <v>686</v>
      </c>
    </row>
    <row r="113" spans="1:18" x14ac:dyDescent="0.25">
      <c r="A113" s="64" t="s">
        <v>159</v>
      </c>
      <c r="B113" s="65" t="s">
        <v>27</v>
      </c>
      <c r="C113" s="66" t="s">
        <v>659</v>
      </c>
      <c r="D113" s="67">
        <v>258.39</v>
      </c>
      <c r="E113" s="67">
        <v>223.35</v>
      </c>
      <c r="F113" s="76">
        <v>172.32782998996899</v>
      </c>
      <c r="G113" s="67">
        <v>252.06</v>
      </c>
      <c r="H113" s="74">
        <v>200.75264974121399</v>
      </c>
      <c r="I113" s="67">
        <v>310.14</v>
      </c>
      <c r="J113" s="74">
        <v>262.838955286491</v>
      </c>
      <c r="K113" s="67">
        <v>347.27</v>
      </c>
      <c r="L113" s="74">
        <v>267.75663104024898</v>
      </c>
      <c r="M113" s="67">
        <v>381.52</v>
      </c>
      <c r="N113" s="74">
        <v>276.66354751742199</v>
      </c>
      <c r="O113" s="67">
        <v>392.96</v>
      </c>
      <c r="P113" s="75">
        <v>290.22154003606198</v>
      </c>
      <c r="Q113" s="70">
        <f>G113+I113+K113+M113+O113</f>
        <v>1683.95</v>
      </c>
      <c r="R113" s="71">
        <f>H113+J113+L113+N113+P113</f>
        <v>1298.2333236214379</v>
      </c>
    </row>
    <row r="114" spans="1:18" x14ac:dyDescent="0.25">
      <c r="A114" s="64" t="s">
        <v>160</v>
      </c>
      <c r="B114" s="65" t="s">
        <v>29</v>
      </c>
      <c r="C114" s="66" t="s">
        <v>659</v>
      </c>
      <c r="D114" s="67" t="s">
        <v>686</v>
      </c>
      <c r="E114" s="67" t="s">
        <v>686</v>
      </c>
      <c r="F114" s="76" t="s">
        <v>686</v>
      </c>
      <c r="G114" s="67" t="s">
        <v>686</v>
      </c>
      <c r="H114" s="68" t="s">
        <v>686</v>
      </c>
      <c r="I114" s="67" t="s">
        <v>686</v>
      </c>
      <c r="J114" s="68" t="s">
        <v>686</v>
      </c>
      <c r="K114" s="67" t="s">
        <v>686</v>
      </c>
      <c r="L114" s="68" t="s">
        <v>686</v>
      </c>
      <c r="M114" s="67" t="s">
        <v>686</v>
      </c>
      <c r="N114" s="68" t="s">
        <v>686</v>
      </c>
      <c r="O114" s="67" t="s">
        <v>686</v>
      </c>
      <c r="P114" s="69" t="s">
        <v>686</v>
      </c>
      <c r="Q114" s="70" t="s">
        <v>686</v>
      </c>
      <c r="R114" s="71">
        <v>0</v>
      </c>
    </row>
    <row r="115" spans="1:18" x14ac:dyDescent="0.25">
      <c r="A115" s="64" t="s">
        <v>161</v>
      </c>
      <c r="B115" s="65" t="s">
        <v>31</v>
      </c>
      <c r="C115" s="66" t="s">
        <v>659</v>
      </c>
      <c r="D115" s="67">
        <v>43.77</v>
      </c>
      <c r="E115" s="67">
        <v>25.51</v>
      </c>
      <c r="F115" s="76">
        <v>59.86346485</v>
      </c>
      <c r="G115" s="67">
        <v>17.53</v>
      </c>
      <c r="H115" s="74">
        <v>54.629833791666698</v>
      </c>
      <c r="I115" s="67">
        <v>14.34</v>
      </c>
      <c r="J115" s="74">
        <v>129.104067491667</v>
      </c>
      <c r="K115" s="67">
        <v>12.64</v>
      </c>
      <c r="L115" s="74">
        <v>80.141200139999995</v>
      </c>
      <c r="M115" s="67">
        <v>11.27</v>
      </c>
      <c r="N115" s="74">
        <v>24.02350298</v>
      </c>
      <c r="O115" s="67">
        <v>11.61</v>
      </c>
      <c r="P115" s="75">
        <v>22.146743189999999</v>
      </c>
      <c r="Q115" s="70">
        <f>G115+I115+K115+M115+O115</f>
        <v>67.39</v>
      </c>
      <c r="R115" s="71">
        <f>H115+J115+L115+N115+P115</f>
        <v>310.0453475933337</v>
      </c>
    </row>
    <row r="116" spans="1:18" x14ac:dyDescent="0.25">
      <c r="A116" s="64" t="s">
        <v>162</v>
      </c>
      <c r="B116" s="65" t="s">
        <v>33</v>
      </c>
      <c r="C116" s="66" t="s">
        <v>659</v>
      </c>
      <c r="D116" s="67">
        <v>0</v>
      </c>
      <c r="E116" s="67">
        <v>0</v>
      </c>
      <c r="F116" s="76">
        <v>0</v>
      </c>
      <c r="G116" s="67">
        <v>0</v>
      </c>
      <c r="H116" s="68">
        <v>0</v>
      </c>
      <c r="I116" s="67">
        <v>0</v>
      </c>
      <c r="J116" s="68">
        <v>0</v>
      </c>
      <c r="K116" s="67">
        <v>0</v>
      </c>
      <c r="L116" s="68">
        <v>0</v>
      </c>
      <c r="M116" s="67">
        <v>0</v>
      </c>
      <c r="N116" s="68">
        <v>0</v>
      </c>
      <c r="O116" s="67">
        <v>0</v>
      </c>
      <c r="P116" s="69">
        <v>0</v>
      </c>
      <c r="Q116" s="70">
        <v>0</v>
      </c>
      <c r="R116" s="71">
        <v>0</v>
      </c>
    </row>
    <row r="117" spans="1:18" x14ac:dyDescent="0.25">
      <c r="A117" s="64" t="s">
        <v>163</v>
      </c>
      <c r="B117" s="65" t="s">
        <v>35</v>
      </c>
      <c r="C117" s="66" t="s">
        <v>659</v>
      </c>
      <c r="D117" s="67" t="s">
        <v>686</v>
      </c>
      <c r="E117" s="67" t="s">
        <v>686</v>
      </c>
      <c r="F117" s="76" t="s">
        <v>686</v>
      </c>
      <c r="G117" s="67" t="s">
        <v>686</v>
      </c>
      <c r="H117" s="68" t="s">
        <v>686</v>
      </c>
      <c r="I117" s="67" t="s">
        <v>686</v>
      </c>
      <c r="J117" s="68" t="s">
        <v>686</v>
      </c>
      <c r="K117" s="67" t="s">
        <v>686</v>
      </c>
      <c r="L117" s="68" t="s">
        <v>686</v>
      </c>
      <c r="M117" s="67" t="s">
        <v>686</v>
      </c>
      <c r="N117" s="68" t="s">
        <v>686</v>
      </c>
      <c r="O117" s="67" t="s">
        <v>686</v>
      </c>
      <c r="P117" s="69" t="s">
        <v>686</v>
      </c>
      <c r="Q117" s="70" t="s">
        <v>686</v>
      </c>
      <c r="R117" s="71" t="s">
        <v>686</v>
      </c>
    </row>
    <row r="118" spans="1:18" ht="31.5" x14ac:dyDescent="0.25">
      <c r="A118" s="64" t="s">
        <v>164</v>
      </c>
      <c r="B118" s="72" t="s">
        <v>37</v>
      </c>
      <c r="C118" s="66" t="s">
        <v>659</v>
      </c>
      <c r="D118" s="67" t="s">
        <v>686</v>
      </c>
      <c r="E118" s="67" t="s">
        <v>686</v>
      </c>
      <c r="F118" s="76" t="s">
        <v>686</v>
      </c>
      <c r="G118" s="67" t="s">
        <v>686</v>
      </c>
      <c r="H118" s="68" t="s">
        <v>686</v>
      </c>
      <c r="I118" s="67" t="s">
        <v>686</v>
      </c>
      <c r="J118" s="68" t="s">
        <v>686</v>
      </c>
      <c r="K118" s="67" t="s">
        <v>686</v>
      </c>
      <c r="L118" s="68" t="s">
        <v>686</v>
      </c>
      <c r="M118" s="67" t="s">
        <v>686</v>
      </c>
      <c r="N118" s="68" t="s">
        <v>686</v>
      </c>
      <c r="O118" s="67" t="s">
        <v>686</v>
      </c>
      <c r="P118" s="69" t="s">
        <v>686</v>
      </c>
      <c r="Q118" s="70" t="s">
        <v>686</v>
      </c>
      <c r="R118" s="71" t="s">
        <v>686</v>
      </c>
    </row>
    <row r="119" spans="1:18" x14ac:dyDescent="0.25">
      <c r="A119" s="64" t="s">
        <v>165</v>
      </c>
      <c r="B119" s="79" t="s">
        <v>590</v>
      </c>
      <c r="C119" s="66" t="s">
        <v>659</v>
      </c>
      <c r="D119" s="67" t="s">
        <v>686</v>
      </c>
      <c r="E119" s="67" t="s">
        <v>686</v>
      </c>
      <c r="F119" s="76" t="s">
        <v>686</v>
      </c>
      <c r="G119" s="67" t="s">
        <v>686</v>
      </c>
      <c r="H119" s="68" t="s">
        <v>686</v>
      </c>
      <c r="I119" s="67" t="s">
        <v>686</v>
      </c>
      <c r="J119" s="68" t="s">
        <v>686</v>
      </c>
      <c r="K119" s="67" t="s">
        <v>686</v>
      </c>
      <c r="L119" s="68" t="s">
        <v>686</v>
      </c>
      <c r="M119" s="67" t="s">
        <v>686</v>
      </c>
      <c r="N119" s="68" t="s">
        <v>686</v>
      </c>
      <c r="O119" s="67" t="s">
        <v>686</v>
      </c>
      <c r="P119" s="69" t="s">
        <v>686</v>
      </c>
      <c r="Q119" s="70" t="s">
        <v>686</v>
      </c>
      <c r="R119" s="71" t="s">
        <v>686</v>
      </c>
    </row>
    <row r="120" spans="1:18" x14ac:dyDescent="0.25">
      <c r="A120" s="64" t="s">
        <v>166</v>
      </c>
      <c r="B120" s="79" t="s">
        <v>41</v>
      </c>
      <c r="C120" s="66" t="s">
        <v>659</v>
      </c>
      <c r="D120" s="67" t="s">
        <v>686</v>
      </c>
      <c r="E120" s="67" t="s">
        <v>686</v>
      </c>
      <c r="F120" s="76" t="s">
        <v>686</v>
      </c>
      <c r="G120" s="67" t="s">
        <v>686</v>
      </c>
      <c r="H120" s="68" t="s">
        <v>686</v>
      </c>
      <c r="I120" s="67" t="s">
        <v>686</v>
      </c>
      <c r="J120" s="68" t="s">
        <v>686</v>
      </c>
      <c r="K120" s="67" t="s">
        <v>686</v>
      </c>
      <c r="L120" s="68" t="s">
        <v>686</v>
      </c>
      <c r="M120" s="67" t="s">
        <v>686</v>
      </c>
      <c r="N120" s="68" t="s">
        <v>686</v>
      </c>
      <c r="O120" s="67" t="s">
        <v>686</v>
      </c>
      <c r="P120" s="69" t="s">
        <v>686</v>
      </c>
      <c r="Q120" s="70" t="s">
        <v>686</v>
      </c>
      <c r="R120" s="71" t="s">
        <v>686</v>
      </c>
    </row>
    <row r="121" spans="1:18" x14ac:dyDescent="0.25">
      <c r="A121" s="64" t="s">
        <v>167</v>
      </c>
      <c r="B121" s="65" t="s">
        <v>43</v>
      </c>
      <c r="C121" s="66" t="s">
        <v>659</v>
      </c>
      <c r="D121" s="67">
        <v>36.5</v>
      </c>
      <c r="E121" s="67">
        <v>48.55</v>
      </c>
      <c r="F121" s="76">
        <v>54.260210000000001</v>
      </c>
      <c r="G121" s="67">
        <v>44.52</v>
      </c>
      <c r="H121" s="67">
        <v>91.751604999999998</v>
      </c>
      <c r="I121" s="67">
        <v>49.000000000000099</v>
      </c>
      <c r="J121" s="74">
        <v>50.713000000000001</v>
      </c>
      <c r="K121" s="67">
        <v>47.14</v>
      </c>
      <c r="L121" s="74">
        <v>54.085999999999999</v>
      </c>
      <c r="M121" s="67">
        <v>50.12</v>
      </c>
      <c r="N121" s="74">
        <v>58.548000000000002</v>
      </c>
      <c r="O121" s="67">
        <v>51.63</v>
      </c>
      <c r="P121" s="75">
        <v>61.378999999999998</v>
      </c>
      <c r="Q121" s="70">
        <f>G121+I121+K121+M121+O121</f>
        <v>242.41000000000008</v>
      </c>
      <c r="R121" s="71">
        <f>H121+J121+L121+N121+P121</f>
        <v>316.47760500000004</v>
      </c>
    </row>
    <row r="122" spans="1:18" x14ac:dyDescent="0.25">
      <c r="A122" s="64" t="s">
        <v>168</v>
      </c>
      <c r="B122" s="81" t="s">
        <v>169</v>
      </c>
      <c r="C122" s="66" t="s">
        <v>659</v>
      </c>
      <c r="D122" s="82">
        <f t="shared" ref="D122:O122" si="19">D128+D130+D136</f>
        <v>67.59</v>
      </c>
      <c r="E122" s="82">
        <v>63.5</v>
      </c>
      <c r="F122" s="82">
        <v>62.278778000000003</v>
      </c>
      <c r="G122" s="82">
        <f t="shared" si="19"/>
        <v>67.069999999999993</v>
      </c>
      <c r="H122" s="82">
        <v>72.136978478082497</v>
      </c>
      <c r="I122" s="82">
        <f t="shared" si="19"/>
        <v>79.740000000000009</v>
      </c>
      <c r="J122" s="83">
        <v>92.764002636321905</v>
      </c>
      <c r="K122" s="82">
        <f t="shared" si="19"/>
        <v>86.9</v>
      </c>
      <c r="L122" s="82">
        <v>84.741595802729606</v>
      </c>
      <c r="M122" s="82">
        <f t="shared" si="19"/>
        <v>94.56</v>
      </c>
      <c r="N122" s="82">
        <v>76.300553639665395</v>
      </c>
      <c r="O122" s="82">
        <f t="shared" si="19"/>
        <v>97.39</v>
      </c>
      <c r="P122" s="84">
        <v>80.413391493160802</v>
      </c>
      <c r="Q122" s="70">
        <f>G122+I122+K122+M122+O122</f>
        <v>425.65999999999997</v>
      </c>
      <c r="R122" s="71">
        <f>H122+J122+L122+N122+P122</f>
        <v>406.35652204996023</v>
      </c>
    </row>
    <row r="123" spans="1:18" x14ac:dyDescent="0.25">
      <c r="A123" s="64" t="s">
        <v>170</v>
      </c>
      <c r="B123" s="65" t="s">
        <v>660</v>
      </c>
      <c r="C123" s="66" t="s">
        <v>659</v>
      </c>
      <c r="D123" s="67" t="s">
        <v>686</v>
      </c>
      <c r="E123" s="67" t="s">
        <v>686</v>
      </c>
      <c r="F123" s="76" t="s">
        <v>686</v>
      </c>
      <c r="G123" s="67" t="s">
        <v>686</v>
      </c>
      <c r="H123" s="68" t="s">
        <v>686</v>
      </c>
      <c r="I123" s="67" t="s">
        <v>686</v>
      </c>
      <c r="J123" s="68" t="s">
        <v>686</v>
      </c>
      <c r="K123" s="67" t="s">
        <v>686</v>
      </c>
      <c r="L123" s="68" t="s">
        <v>686</v>
      </c>
      <c r="M123" s="67" t="s">
        <v>686</v>
      </c>
      <c r="N123" s="68" t="s">
        <v>686</v>
      </c>
      <c r="O123" s="67" t="s">
        <v>686</v>
      </c>
      <c r="P123" s="69" t="s">
        <v>686</v>
      </c>
      <c r="Q123" s="70" t="s">
        <v>686</v>
      </c>
      <c r="R123" s="71" t="s">
        <v>686</v>
      </c>
    </row>
    <row r="124" spans="1:18" ht="31.5" x14ac:dyDescent="0.25">
      <c r="A124" s="64" t="s">
        <v>171</v>
      </c>
      <c r="B124" s="87" t="s">
        <v>19</v>
      </c>
      <c r="C124" s="66" t="s">
        <v>659</v>
      </c>
      <c r="D124" s="67" t="s">
        <v>686</v>
      </c>
      <c r="E124" s="67" t="s">
        <v>686</v>
      </c>
      <c r="F124" s="76" t="s">
        <v>686</v>
      </c>
      <c r="G124" s="67" t="s">
        <v>686</v>
      </c>
      <c r="H124" s="68" t="s">
        <v>686</v>
      </c>
      <c r="I124" s="67" t="s">
        <v>686</v>
      </c>
      <c r="J124" s="68" t="s">
        <v>686</v>
      </c>
      <c r="K124" s="67" t="s">
        <v>686</v>
      </c>
      <c r="L124" s="68" t="s">
        <v>686</v>
      </c>
      <c r="M124" s="67" t="s">
        <v>686</v>
      </c>
      <c r="N124" s="68" t="s">
        <v>686</v>
      </c>
      <c r="O124" s="67" t="s">
        <v>686</v>
      </c>
      <c r="P124" s="69" t="s">
        <v>686</v>
      </c>
      <c r="Q124" s="70" t="s">
        <v>686</v>
      </c>
      <c r="R124" s="71" t="s">
        <v>686</v>
      </c>
    </row>
    <row r="125" spans="1:18" ht="31.5" x14ac:dyDescent="0.25">
      <c r="A125" s="64" t="s">
        <v>172</v>
      </c>
      <c r="B125" s="87" t="s">
        <v>21</v>
      </c>
      <c r="C125" s="66" t="s">
        <v>659</v>
      </c>
      <c r="D125" s="67" t="s">
        <v>686</v>
      </c>
      <c r="E125" s="67" t="s">
        <v>686</v>
      </c>
      <c r="F125" s="76" t="s">
        <v>686</v>
      </c>
      <c r="G125" s="67" t="s">
        <v>686</v>
      </c>
      <c r="H125" s="68" t="s">
        <v>686</v>
      </c>
      <c r="I125" s="67" t="s">
        <v>686</v>
      </c>
      <c r="J125" s="68" t="s">
        <v>686</v>
      </c>
      <c r="K125" s="67" t="s">
        <v>686</v>
      </c>
      <c r="L125" s="68" t="s">
        <v>686</v>
      </c>
      <c r="M125" s="67" t="s">
        <v>686</v>
      </c>
      <c r="N125" s="68" t="s">
        <v>686</v>
      </c>
      <c r="O125" s="67" t="s">
        <v>686</v>
      </c>
      <c r="P125" s="69" t="s">
        <v>686</v>
      </c>
      <c r="Q125" s="70" t="s">
        <v>686</v>
      </c>
      <c r="R125" s="71" t="s">
        <v>686</v>
      </c>
    </row>
    <row r="126" spans="1:18" ht="31.5" customHeight="1" x14ac:dyDescent="0.25">
      <c r="A126" s="64" t="s">
        <v>173</v>
      </c>
      <c r="B126" s="87" t="s">
        <v>23</v>
      </c>
      <c r="C126" s="66" t="s">
        <v>659</v>
      </c>
      <c r="D126" s="67" t="s">
        <v>686</v>
      </c>
      <c r="E126" s="67" t="s">
        <v>686</v>
      </c>
      <c r="F126" s="76" t="s">
        <v>686</v>
      </c>
      <c r="G126" s="67" t="s">
        <v>686</v>
      </c>
      <c r="H126" s="68" t="s">
        <v>686</v>
      </c>
      <c r="I126" s="67" t="s">
        <v>686</v>
      </c>
      <c r="J126" s="68" t="s">
        <v>686</v>
      </c>
      <c r="K126" s="67" t="s">
        <v>686</v>
      </c>
      <c r="L126" s="68" t="s">
        <v>686</v>
      </c>
      <c r="M126" s="67" t="s">
        <v>686</v>
      </c>
      <c r="N126" s="68" t="s">
        <v>686</v>
      </c>
      <c r="O126" s="67" t="s">
        <v>686</v>
      </c>
      <c r="P126" s="69" t="s">
        <v>686</v>
      </c>
      <c r="Q126" s="70" t="s">
        <v>686</v>
      </c>
      <c r="R126" s="71" t="s">
        <v>686</v>
      </c>
    </row>
    <row r="127" spans="1:18" x14ac:dyDescent="0.25">
      <c r="A127" s="64" t="s">
        <v>174</v>
      </c>
      <c r="B127" s="90" t="s">
        <v>175</v>
      </c>
      <c r="C127" s="66" t="s">
        <v>659</v>
      </c>
      <c r="D127" s="67" t="s">
        <v>686</v>
      </c>
      <c r="E127" s="67" t="s">
        <v>686</v>
      </c>
      <c r="F127" s="76" t="s">
        <v>686</v>
      </c>
      <c r="G127" s="67" t="s">
        <v>686</v>
      </c>
      <c r="H127" s="68" t="s">
        <v>686</v>
      </c>
      <c r="I127" s="67" t="s">
        <v>686</v>
      </c>
      <c r="J127" s="68" t="s">
        <v>686</v>
      </c>
      <c r="K127" s="67" t="s">
        <v>686</v>
      </c>
      <c r="L127" s="68" t="s">
        <v>686</v>
      </c>
      <c r="M127" s="67" t="s">
        <v>686</v>
      </c>
      <c r="N127" s="68" t="s">
        <v>686</v>
      </c>
      <c r="O127" s="67" t="s">
        <v>686</v>
      </c>
      <c r="P127" s="69" t="s">
        <v>686</v>
      </c>
      <c r="Q127" s="70" t="s">
        <v>686</v>
      </c>
      <c r="R127" s="71" t="s">
        <v>686</v>
      </c>
    </row>
    <row r="128" spans="1:18" x14ac:dyDescent="0.25">
      <c r="A128" s="64" t="s">
        <v>176</v>
      </c>
      <c r="B128" s="90" t="s">
        <v>177</v>
      </c>
      <c r="C128" s="66" t="s">
        <v>659</v>
      </c>
      <c r="D128" s="67">
        <v>53.960000000000008</v>
      </c>
      <c r="E128" s="67">
        <v>48.65</v>
      </c>
      <c r="F128" s="76">
        <v>44.4314803627</v>
      </c>
      <c r="G128" s="67">
        <v>53.8</v>
      </c>
      <c r="H128" s="74">
        <v>42.860690719749101</v>
      </c>
      <c r="I128" s="67">
        <v>66.2</v>
      </c>
      <c r="J128" s="74">
        <v>56.116055729273498</v>
      </c>
      <c r="K128" s="67">
        <v>74.14</v>
      </c>
      <c r="L128" s="74">
        <v>57.166040727093197</v>
      </c>
      <c r="M128" s="67">
        <v>81.45</v>
      </c>
      <c r="N128" s="74">
        <v>59.0676009622739</v>
      </c>
      <c r="O128" s="67">
        <v>83.89</v>
      </c>
      <c r="P128" s="75">
        <v>61.962260881735901</v>
      </c>
      <c r="Q128" s="70">
        <f>G128+I128+K128+M128+O128</f>
        <v>359.47999999999996</v>
      </c>
      <c r="R128" s="71">
        <f>H128+J128+L128+N128+P128</f>
        <v>277.17264902012562</v>
      </c>
    </row>
    <row r="129" spans="1:18" ht="31.5" x14ac:dyDescent="0.25">
      <c r="A129" s="64" t="s">
        <v>178</v>
      </c>
      <c r="B129" s="90" t="s">
        <v>179</v>
      </c>
      <c r="C129" s="66" t="s">
        <v>659</v>
      </c>
      <c r="D129" s="67" t="s">
        <v>686</v>
      </c>
      <c r="E129" s="67" t="s">
        <v>686</v>
      </c>
      <c r="F129" s="76" t="s">
        <v>686</v>
      </c>
      <c r="G129" s="67" t="s">
        <v>686</v>
      </c>
      <c r="H129" s="68" t="s">
        <v>686</v>
      </c>
      <c r="I129" s="67" t="s">
        <v>686</v>
      </c>
      <c r="J129" s="68" t="s">
        <v>686</v>
      </c>
      <c r="K129" s="67" t="s">
        <v>686</v>
      </c>
      <c r="L129" s="68" t="s">
        <v>686</v>
      </c>
      <c r="M129" s="67" t="s">
        <v>686</v>
      </c>
      <c r="N129" s="68" t="s">
        <v>686</v>
      </c>
      <c r="O129" s="67" t="s">
        <v>686</v>
      </c>
      <c r="P129" s="69" t="s">
        <v>686</v>
      </c>
      <c r="Q129" s="70" t="s">
        <v>686</v>
      </c>
      <c r="R129" s="71" t="s">
        <v>686</v>
      </c>
    </row>
    <row r="130" spans="1:18" x14ac:dyDescent="0.25">
      <c r="A130" s="64" t="s">
        <v>180</v>
      </c>
      <c r="B130" s="90" t="s">
        <v>181</v>
      </c>
      <c r="C130" s="66" t="s">
        <v>659</v>
      </c>
      <c r="D130" s="67">
        <v>10.81</v>
      </c>
      <c r="E130" s="67">
        <v>4.82</v>
      </c>
      <c r="F130" s="76">
        <v>10.724213539148799</v>
      </c>
      <c r="G130" s="67">
        <v>3.75</v>
      </c>
      <c r="H130" s="74">
        <v>10.925966758333299</v>
      </c>
      <c r="I130" s="67">
        <v>3.06</v>
      </c>
      <c r="J130" s="74">
        <v>25.820813498333401</v>
      </c>
      <c r="K130" s="67">
        <v>2.7</v>
      </c>
      <c r="L130" s="74">
        <v>16.028240027999999</v>
      </c>
      <c r="M130" s="67">
        <v>2.41</v>
      </c>
      <c r="N130" s="74">
        <v>4.7328134007999996</v>
      </c>
      <c r="O130" s="67">
        <v>2.48</v>
      </c>
      <c r="P130" s="75">
        <v>5.3463518161600003</v>
      </c>
      <c r="Q130" s="70">
        <f>G130+I130+K130+M130+O130</f>
        <v>14.400000000000002</v>
      </c>
      <c r="R130" s="71">
        <f>H130+J130+L130+N130+P130</f>
        <v>62.854185501626695</v>
      </c>
    </row>
    <row r="131" spans="1:18" x14ac:dyDescent="0.25">
      <c r="A131" s="64" t="s">
        <v>182</v>
      </c>
      <c r="B131" s="90" t="s">
        <v>183</v>
      </c>
      <c r="C131" s="66" t="s">
        <v>659</v>
      </c>
      <c r="D131" s="67">
        <v>0</v>
      </c>
      <c r="E131" s="67">
        <v>0</v>
      </c>
      <c r="F131" s="76" t="s">
        <v>686</v>
      </c>
      <c r="G131" s="67">
        <v>0</v>
      </c>
      <c r="H131" s="68" t="s">
        <v>686</v>
      </c>
      <c r="I131" s="67">
        <v>0</v>
      </c>
      <c r="J131" s="68" t="s">
        <v>686</v>
      </c>
      <c r="K131" s="67">
        <v>0</v>
      </c>
      <c r="L131" s="68" t="s">
        <v>686</v>
      </c>
      <c r="M131" s="67">
        <v>0</v>
      </c>
      <c r="N131" s="68" t="s">
        <v>686</v>
      </c>
      <c r="O131" s="67">
        <v>0</v>
      </c>
      <c r="P131" s="69" t="s">
        <v>686</v>
      </c>
      <c r="Q131" s="70">
        <v>0</v>
      </c>
      <c r="R131" s="71">
        <v>0</v>
      </c>
    </row>
    <row r="132" spans="1:18" x14ac:dyDescent="0.25">
      <c r="A132" s="64" t="s">
        <v>184</v>
      </c>
      <c r="B132" s="90" t="s">
        <v>185</v>
      </c>
      <c r="C132" s="66" t="s">
        <v>659</v>
      </c>
      <c r="D132" s="67" t="s">
        <v>686</v>
      </c>
      <c r="E132" s="67" t="s">
        <v>686</v>
      </c>
      <c r="F132" s="76" t="s">
        <v>686</v>
      </c>
      <c r="G132" s="67" t="s">
        <v>686</v>
      </c>
      <c r="H132" s="68" t="s">
        <v>686</v>
      </c>
      <c r="I132" s="67" t="s">
        <v>686</v>
      </c>
      <c r="J132" s="68" t="s">
        <v>686</v>
      </c>
      <c r="K132" s="67" t="s">
        <v>686</v>
      </c>
      <c r="L132" s="68" t="s">
        <v>686</v>
      </c>
      <c r="M132" s="67" t="s">
        <v>686</v>
      </c>
      <c r="N132" s="68" t="s">
        <v>686</v>
      </c>
      <c r="O132" s="67" t="s">
        <v>686</v>
      </c>
      <c r="P132" s="69" t="s">
        <v>686</v>
      </c>
      <c r="Q132" s="70" t="s">
        <v>686</v>
      </c>
      <c r="R132" s="71" t="s">
        <v>686</v>
      </c>
    </row>
    <row r="133" spans="1:18" ht="31.5" x14ac:dyDescent="0.25">
      <c r="A133" s="64" t="s">
        <v>186</v>
      </c>
      <c r="B133" s="90" t="s">
        <v>37</v>
      </c>
      <c r="C133" s="66" t="s">
        <v>659</v>
      </c>
      <c r="D133" s="67" t="s">
        <v>686</v>
      </c>
      <c r="E133" s="67" t="s">
        <v>686</v>
      </c>
      <c r="F133" s="76" t="s">
        <v>686</v>
      </c>
      <c r="G133" s="67" t="s">
        <v>686</v>
      </c>
      <c r="H133" s="68" t="s">
        <v>686</v>
      </c>
      <c r="I133" s="67" t="s">
        <v>686</v>
      </c>
      <c r="J133" s="68" t="s">
        <v>686</v>
      </c>
      <c r="K133" s="67" t="s">
        <v>686</v>
      </c>
      <c r="L133" s="68" t="s">
        <v>686</v>
      </c>
      <c r="M133" s="67" t="s">
        <v>686</v>
      </c>
      <c r="N133" s="68" t="s">
        <v>686</v>
      </c>
      <c r="O133" s="67" t="s">
        <v>686</v>
      </c>
      <c r="P133" s="69" t="s">
        <v>686</v>
      </c>
      <c r="Q133" s="70" t="s">
        <v>686</v>
      </c>
      <c r="R133" s="71" t="s">
        <v>686</v>
      </c>
    </row>
    <row r="134" spans="1:18" x14ac:dyDescent="0.25">
      <c r="A134" s="64" t="s">
        <v>187</v>
      </c>
      <c r="B134" s="79" t="s">
        <v>39</v>
      </c>
      <c r="C134" s="66" t="s">
        <v>659</v>
      </c>
      <c r="D134" s="67" t="s">
        <v>686</v>
      </c>
      <c r="E134" s="67" t="s">
        <v>686</v>
      </c>
      <c r="F134" s="76" t="s">
        <v>686</v>
      </c>
      <c r="G134" s="67" t="s">
        <v>686</v>
      </c>
      <c r="H134" s="68" t="s">
        <v>686</v>
      </c>
      <c r="I134" s="67" t="s">
        <v>686</v>
      </c>
      <c r="J134" s="68" t="s">
        <v>686</v>
      </c>
      <c r="K134" s="67" t="s">
        <v>686</v>
      </c>
      <c r="L134" s="68" t="s">
        <v>686</v>
      </c>
      <c r="M134" s="67" t="s">
        <v>686</v>
      </c>
      <c r="N134" s="68" t="s">
        <v>686</v>
      </c>
      <c r="O134" s="67" t="s">
        <v>686</v>
      </c>
      <c r="P134" s="69" t="s">
        <v>686</v>
      </c>
      <c r="Q134" s="70" t="s">
        <v>686</v>
      </c>
      <c r="R134" s="71" t="s">
        <v>686</v>
      </c>
    </row>
    <row r="135" spans="1:18" x14ac:dyDescent="0.25">
      <c r="A135" s="64" t="s">
        <v>188</v>
      </c>
      <c r="B135" s="79" t="s">
        <v>41</v>
      </c>
      <c r="C135" s="66" t="s">
        <v>659</v>
      </c>
      <c r="D135" s="67" t="s">
        <v>686</v>
      </c>
      <c r="E135" s="67" t="s">
        <v>686</v>
      </c>
      <c r="F135" s="76" t="s">
        <v>686</v>
      </c>
      <c r="G135" s="67" t="s">
        <v>686</v>
      </c>
      <c r="H135" s="68" t="s">
        <v>686</v>
      </c>
      <c r="I135" s="67" t="s">
        <v>686</v>
      </c>
      <c r="J135" s="68" t="s">
        <v>686</v>
      </c>
      <c r="K135" s="67" t="s">
        <v>686</v>
      </c>
      <c r="L135" s="68" t="s">
        <v>686</v>
      </c>
      <c r="M135" s="67" t="s">
        <v>686</v>
      </c>
      <c r="N135" s="68" t="s">
        <v>686</v>
      </c>
      <c r="O135" s="67" t="s">
        <v>686</v>
      </c>
      <c r="P135" s="69" t="s">
        <v>686</v>
      </c>
      <c r="Q135" s="70" t="s">
        <v>686</v>
      </c>
      <c r="R135" s="71" t="s">
        <v>686</v>
      </c>
    </row>
    <row r="136" spans="1:18" x14ac:dyDescent="0.25">
      <c r="A136" s="64" t="s">
        <v>189</v>
      </c>
      <c r="B136" s="90" t="s">
        <v>190</v>
      </c>
      <c r="C136" s="66" t="s">
        <v>659</v>
      </c>
      <c r="D136" s="67">
        <v>2.82</v>
      </c>
      <c r="E136" s="67">
        <v>10.029999999999999</v>
      </c>
      <c r="F136" s="76">
        <v>7.1230840981511996</v>
      </c>
      <c r="G136" s="67">
        <v>9.52</v>
      </c>
      <c r="H136" s="74">
        <v>18.350321000000001</v>
      </c>
      <c r="I136" s="67">
        <v>10.48</v>
      </c>
      <c r="J136" s="74">
        <v>10.8271334087149</v>
      </c>
      <c r="K136" s="67">
        <v>10.06</v>
      </c>
      <c r="L136" s="74">
        <v>11.547315047636401</v>
      </c>
      <c r="M136" s="67">
        <v>10.7</v>
      </c>
      <c r="N136" s="74">
        <v>12.500139276591501</v>
      </c>
      <c r="O136" s="67">
        <v>11.02</v>
      </c>
      <c r="P136" s="75">
        <v>13.104778795264799</v>
      </c>
      <c r="Q136" s="70">
        <f>G136+I136+K136+M136+O136</f>
        <v>51.78</v>
      </c>
      <c r="R136" s="71">
        <f>H136+J136+L136+N136+P136</f>
        <v>66.329687528207614</v>
      </c>
    </row>
    <row r="137" spans="1:18" x14ac:dyDescent="0.25">
      <c r="A137" s="64" t="s">
        <v>191</v>
      </c>
      <c r="B137" s="81" t="s">
        <v>192</v>
      </c>
      <c r="C137" s="66" t="s">
        <v>659</v>
      </c>
      <c r="D137" s="82">
        <f>D143+D145+D151</f>
        <v>271.08</v>
      </c>
      <c r="E137" s="82">
        <v>233.9</v>
      </c>
      <c r="F137" s="82">
        <v>224.1728</v>
      </c>
      <c r="G137" s="82">
        <v>247.05</v>
      </c>
      <c r="H137" s="82">
        <v>274.99711005479799</v>
      </c>
      <c r="I137" s="82">
        <v>293.76</v>
      </c>
      <c r="J137" s="83">
        <v>349.89202014183599</v>
      </c>
      <c r="K137" s="82">
        <v>320.14</v>
      </c>
      <c r="L137" s="82">
        <v>317.24223537751999</v>
      </c>
      <c r="M137" s="82">
        <v>348.35</v>
      </c>
      <c r="N137" s="82">
        <v>282.93449685775698</v>
      </c>
      <c r="O137" s="82">
        <v>358.8</v>
      </c>
      <c r="P137" s="84">
        <v>293.33389173290101</v>
      </c>
      <c r="Q137" s="70">
        <v>1568.1</v>
      </c>
      <c r="R137" s="71">
        <f>H137+J137+L137+N137+P137</f>
        <v>1518.3997541648121</v>
      </c>
    </row>
    <row r="138" spans="1:18" x14ac:dyDescent="0.25">
      <c r="A138" s="64" t="s">
        <v>193</v>
      </c>
      <c r="B138" s="65" t="s">
        <v>660</v>
      </c>
      <c r="C138" s="66" t="s">
        <v>659</v>
      </c>
      <c r="D138" s="67" t="s">
        <v>686</v>
      </c>
      <c r="E138" s="67" t="s">
        <v>686</v>
      </c>
      <c r="F138" s="76" t="s">
        <v>686</v>
      </c>
      <c r="G138" s="67" t="s">
        <v>686</v>
      </c>
      <c r="H138" s="68" t="s">
        <v>686</v>
      </c>
      <c r="I138" s="67" t="s">
        <v>686</v>
      </c>
      <c r="J138" s="67" t="s">
        <v>686</v>
      </c>
      <c r="K138" s="67" t="s">
        <v>686</v>
      </c>
      <c r="L138" s="68" t="s">
        <v>686</v>
      </c>
      <c r="M138" s="67" t="s">
        <v>686</v>
      </c>
      <c r="N138" s="68" t="s">
        <v>686</v>
      </c>
      <c r="O138" s="67" t="s">
        <v>686</v>
      </c>
      <c r="P138" s="69" t="s">
        <v>686</v>
      </c>
      <c r="Q138" s="70" t="s">
        <v>686</v>
      </c>
      <c r="R138" s="71" t="s">
        <v>686</v>
      </c>
    </row>
    <row r="139" spans="1:18" ht="31.5" x14ac:dyDescent="0.25">
      <c r="A139" s="64" t="s">
        <v>194</v>
      </c>
      <c r="B139" s="87" t="s">
        <v>19</v>
      </c>
      <c r="C139" s="66" t="s">
        <v>659</v>
      </c>
      <c r="D139" s="67" t="s">
        <v>686</v>
      </c>
      <c r="E139" s="67" t="s">
        <v>686</v>
      </c>
      <c r="F139" s="76" t="s">
        <v>686</v>
      </c>
      <c r="G139" s="67" t="s">
        <v>686</v>
      </c>
      <c r="H139" s="68" t="s">
        <v>686</v>
      </c>
      <c r="I139" s="67" t="s">
        <v>686</v>
      </c>
      <c r="J139" s="67" t="s">
        <v>686</v>
      </c>
      <c r="K139" s="67" t="s">
        <v>686</v>
      </c>
      <c r="L139" s="68" t="s">
        <v>686</v>
      </c>
      <c r="M139" s="67" t="s">
        <v>686</v>
      </c>
      <c r="N139" s="68" t="s">
        <v>686</v>
      </c>
      <c r="O139" s="67" t="s">
        <v>686</v>
      </c>
      <c r="P139" s="69" t="s">
        <v>686</v>
      </c>
      <c r="Q139" s="70" t="s">
        <v>686</v>
      </c>
      <c r="R139" s="71" t="s">
        <v>686</v>
      </c>
    </row>
    <row r="140" spans="1:18" ht="31.5" x14ac:dyDescent="0.25">
      <c r="A140" s="64" t="s">
        <v>195</v>
      </c>
      <c r="B140" s="87" t="s">
        <v>21</v>
      </c>
      <c r="C140" s="66" t="s">
        <v>659</v>
      </c>
      <c r="D140" s="67" t="s">
        <v>686</v>
      </c>
      <c r="E140" s="67" t="s">
        <v>686</v>
      </c>
      <c r="F140" s="76" t="s">
        <v>686</v>
      </c>
      <c r="G140" s="67" t="s">
        <v>686</v>
      </c>
      <c r="H140" s="68" t="s">
        <v>686</v>
      </c>
      <c r="I140" s="67" t="s">
        <v>686</v>
      </c>
      <c r="J140" s="68" t="s">
        <v>686</v>
      </c>
      <c r="K140" s="67" t="s">
        <v>686</v>
      </c>
      <c r="L140" s="68" t="s">
        <v>686</v>
      </c>
      <c r="M140" s="67" t="s">
        <v>686</v>
      </c>
      <c r="N140" s="68" t="s">
        <v>686</v>
      </c>
      <c r="O140" s="67" t="s">
        <v>686</v>
      </c>
      <c r="P140" s="69" t="s">
        <v>686</v>
      </c>
      <c r="Q140" s="70" t="s">
        <v>686</v>
      </c>
      <c r="R140" s="71" t="s">
        <v>686</v>
      </c>
    </row>
    <row r="141" spans="1:18" ht="31.5" customHeight="1" x14ac:dyDescent="0.25">
      <c r="A141" s="64" t="s">
        <v>196</v>
      </c>
      <c r="B141" s="87" t="s">
        <v>23</v>
      </c>
      <c r="C141" s="66" t="s">
        <v>659</v>
      </c>
      <c r="D141" s="67" t="s">
        <v>686</v>
      </c>
      <c r="E141" s="67" t="s">
        <v>686</v>
      </c>
      <c r="F141" s="76" t="s">
        <v>686</v>
      </c>
      <c r="G141" s="67" t="s">
        <v>686</v>
      </c>
      <c r="H141" s="68" t="s">
        <v>686</v>
      </c>
      <c r="I141" s="67" t="s">
        <v>686</v>
      </c>
      <c r="J141" s="68" t="s">
        <v>686</v>
      </c>
      <c r="K141" s="67" t="s">
        <v>686</v>
      </c>
      <c r="L141" s="68" t="s">
        <v>686</v>
      </c>
      <c r="M141" s="67" t="s">
        <v>686</v>
      </c>
      <c r="N141" s="68" t="s">
        <v>686</v>
      </c>
      <c r="O141" s="67" t="s">
        <v>686</v>
      </c>
      <c r="P141" s="69" t="s">
        <v>686</v>
      </c>
      <c r="Q141" s="70" t="s">
        <v>686</v>
      </c>
      <c r="R141" s="71" t="s">
        <v>686</v>
      </c>
    </row>
    <row r="142" spans="1:18" x14ac:dyDescent="0.25">
      <c r="A142" s="64" t="s">
        <v>197</v>
      </c>
      <c r="B142" s="65" t="s">
        <v>25</v>
      </c>
      <c r="C142" s="66" t="s">
        <v>659</v>
      </c>
      <c r="D142" s="67" t="s">
        <v>686</v>
      </c>
      <c r="E142" s="67" t="s">
        <v>686</v>
      </c>
      <c r="F142" s="76" t="s">
        <v>686</v>
      </c>
      <c r="G142" s="67" t="s">
        <v>686</v>
      </c>
      <c r="H142" s="68" t="s">
        <v>686</v>
      </c>
      <c r="I142" s="67" t="s">
        <v>686</v>
      </c>
      <c r="J142" s="68" t="s">
        <v>686</v>
      </c>
      <c r="K142" s="67" t="s">
        <v>686</v>
      </c>
      <c r="L142" s="68" t="s">
        <v>686</v>
      </c>
      <c r="M142" s="67" t="s">
        <v>686</v>
      </c>
      <c r="N142" s="68" t="s">
        <v>686</v>
      </c>
      <c r="O142" s="67" t="s">
        <v>686</v>
      </c>
      <c r="P142" s="69" t="s">
        <v>686</v>
      </c>
      <c r="Q142" s="70" t="s">
        <v>686</v>
      </c>
      <c r="R142" s="71" t="s">
        <v>686</v>
      </c>
    </row>
    <row r="143" spans="1:18" x14ac:dyDescent="0.25">
      <c r="A143" s="64" t="s">
        <v>198</v>
      </c>
      <c r="B143" s="65" t="s">
        <v>27</v>
      </c>
      <c r="C143" s="66" t="s">
        <v>659</v>
      </c>
      <c r="D143" s="67">
        <f t="shared" ref="D143" si="20">D113-D128</f>
        <v>204.42999999999998</v>
      </c>
      <c r="E143" s="67">
        <v>174.7</v>
      </c>
      <c r="F143" s="67">
        <v>140.2688</v>
      </c>
      <c r="G143" s="67">
        <v>198.24</v>
      </c>
      <c r="H143" s="67">
        <v>157.891959021465</v>
      </c>
      <c r="I143" s="67">
        <f>I113-I128</f>
        <v>243.94</v>
      </c>
      <c r="J143" s="67">
        <v>206.722899557217</v>
      </c>
      <c r="K143" s="67">
        <f t="shared" ref="K143:O143" si="21">K113-K128</f>
        <v>273.13</v>
      </c>
      <c r="L143" s="67">
        <v>210.59059031315601</v>
      </c>
      <c r="M143" s="67">
        <f t="shared" si="21"/>
        <v>300.07</v>
      </c>
      <c r="N143" s="67">
        <v>217.595946555148</v>
      </c>
      <c r="O143" s="67">
        <f t="shared" si="21"/>
        <v>309.07</v>
      </c>
      <c r="P143" s="99">
        <v>228.25927915432601</v>
      </c>
      <c r="Q143" s="70">
        <v>1324.45</v>
      </c>
      <c r="R143" s="71">
        <v>1021.06</v>
      </c>
    </row>
    <row r="144" spans="1:18" x14ac:dyDescent="0.25">
      <c r="A144" s="64" t="s">
        <v>199</v>
      </c>
      <c r="B144" s="65" t="s">
        <v>29</v>
      </c>
      <c r="C144" s="66" t="s">
        <v>659</v>
      </c>
      <c r="D144" s="76" t="s">
        <v>686</v>
      </c>
      <c r="E144" s="76" t="s">
        <v>686</v>
      </c>
      <c r="F144" s="76" t="s">
        <v>686</v>
      </c>
      <c r="G144" s="76" t="s">
        <v>686</v>
      </c>
      <c r="H144" s="76" t="s">
        <v>686</v>
      </c>
      <c r="I144" s="76" t="s">
        <v>686</v>
      </c>
      <c r="J144" s="68" t="s">
        <v>686</v>
      </c>
      <c r="K144" s="76" t="s">
        <v>686</v>
      </c>
      <c r="L144" s="76" t="s">
        <v>686</v>
      </c>
      <c r="M144" s="76" t="s">
        <v>686</v>
      </c>
      <c r="N144" s="76" t="s">
        <v>686</v>
      </c>
      <c r="O144" s="76" t="s">
        <v>686</v>
      </c>
      <c r="P144" s="101" t="s">
        <v>686</v>
      </c>
      <c r="Q144" s="70" t="s">
        <v>686</v>
      </c>
      <c r="R144" s="71" t="s">
        <v>686</v>
      </c>
    </row>
    <row r="145" spans="1:18" x14ac:dyDescent="0.25">
      <c r="A145" s="64" t="s">
        <v>200</v>
      </c>
      <c r="B145" s="72" t="s">
        <v>31</v>
      </c>
      <c r="C145" s="66" t="s">
        <v>659</v>
      </c>
      <c r="D145" s="67">
        <f t="shared" ref="D145" si="22">D115-D130</f>
        <v>32.96</v>
      </c>
      <c r="E145" s="67">
        <v>20.69</v>
      </c>
      <c r="F145" s="67">
        <v>48.725999999999999</v>
      </c>
      <c r="G145" s="67">
        <f t="shared" ref="G145:O145" si="23">G115-G130</f>
        <v>13.780000000000001</v>
      </c>
      <c r="H145" s="67">
        <v>43.703867033333403</v>
      </c>
      <c r="I145" s="67">
        <f>I115-I130+0.01</f>
        <v>11.29</v>
      </c>
      <c r="J145" s="102">
        <v>103.283253993334</v>
      </c>
      <c r="K145" s="67">
        <f t="shared" si="23"/>
        <v>9.9400000000000013</v>
      </c>
      <c r="L145" s="67">
        <v>64.112960111999996</v>
      </c>
      <c r="M145" s="67">
        <v>8.8699999999999992</v>
      </c>
      <c r="N145" s="67">
        <v>19.290689579199999</v>
      </c>
      <c r="O145" s="67">
        <f t="shared" si="23"/>
        <v>9.129999999999999</v>
      </c>
      <c r="P145" s="99">
        <v>16.80039137384</v>
      </c>
      <c r="Q145" s="70">
        <v>53.01</v>
      </c>
      <c r="R145" s="71">
        <f>P145+N145+L145+J145+H145</f>
        <v>247.19116209170741</v>
      </c>
    </row>
    <row r="146" spans="1:18" x14ac:dyDescent="0.25">
      <c r="A146" s="64" t="s">
        <v>201</v>
      </c>
      <c r="B146" s="65" t="s">
        <v>33</v>
      </c>
      <c r="C146" s="66" t="s">
        <v>659</v>
      </c>
      <c r="D146" s="76">
        <v>0</v>
      </c>
      <c r="E146" s="76">
        <v>0</v>
      </c>
      <c r="F146" s="76" t="s">
        <v>686</v>
      </c>
      <c r="G146" s="76">
        <v>0</v>
      </c>
      <c r="H146" s="76" t="s">
        <v>686</v>
      </c>
      <c r="I146" s="76">
        <v>0</v>
      </c>
      <c r="J146" s="74" t="s">
        <v>686</v>
      </c>
      <c r="K146" s="76">
        <v>0</v>
      </c>
      <c r="L146" s="76" t="s">
        <v>686</v>
      </c>
      <c r="M146" s="76">
        <v>0</v>
      </c>
      <c r="N146" s="76" t="s">
        <v>686</v>
      </c>
      <c r="O146" s="76">
        <v>0</v>
      </c>
      <c r="P146" s="101" t="s">
        <v>686</v>
      </c>
      <c r="Q146" s="70">
        <v>0</v>
      </c>
      <c r="R146" s="71">
        <v>0</v>
      </c>
    </row>
    <row r="147" spans="1:18" x14ac:dyDescent="0.25">
      <c r="A147" s="64" t="s">
        <v>202</v>
      </c>
      <c r="B147" s="65" t="s">
        <v>35</v>
      </c>
      <c r="C147" s="66" t="s">
        <v>659</v>
      </c>
      <c r="D147" s="76" t="s">
        <v>686</v>
      </c>
      <c r="E147" s="76" t="s">
        <v>686</v>
      </c>
      <c r="F147" s="76" t="s">
        <v>686</v>
      </c>
      <c r="G147" s="76" t="s">
        <v>686</v>
      </c>
      <c r="H147" s="76" t="s">
        <v>686</v>
      </c>
      <c r="I147" s="76" t="s">
        <v>686</v>
      </c>
      <c r="J147" s="68" t="s">
        <v>686</v>
      </c>
      <c r="K147" s="76" t="s">
        <v>686</v>
      </c>
      <c r="L147" s="76" t="s">
        <v>686</v>
      </c>
      <c r="M147" s="76" t="s">
        <v>686</v>
      </c>
      <c r="N147" s="76" t="s">
        <v>686</v>
      </c>
      <c r="O147" s="76" t="s">
        <v>686</v>
      </c>
      <c r="P147" s="101" t="s">
        <v>686</v>
      </c>
      <c r="Q147" s="70" t="s">
        <v>686</v>
      </c>
      <c r="R147" s="71" t="s">
        <v>686</v>
      </c>
    </row>
    <row r="148" spans="1:18" ht="31.5" x14ac:dyDescent="0.25">
      <c r="A148" s="64" t="s">
        <v>203</v>
      </c>
      <c r="B148" s="72" t="s">
        <v>37</v>
      </c>
      <c r="C148" s="66" t="s">
        <v>659</v>
      </c>
      <c r="D148" s="76" t="s">
        <v>686</v>
      </c>
      <c r="E148" s="76" t="s">
        <v>686</v>
      </c>
      <c r="F148" s="76" t="s">
        <v>686</v>
      </c>
      <c r="G148" s="76" t="s">
        <v>686</v>
      </c>
      <c r="H148" s="76" t="s">
        <v>686</v>
      </c>
      <c r="I148" s="76" t="s">
        <v>686</v>
      </c>
      <c r="J148" s="68" t="s">
        <v>686</v>
      </c>
      <c r="K148" s="76" t="s">
        <v>686</v>
      </c>
      <c r="L148" s="76" t="s">
        <v>686</v>
      </c>
      <c r="M148" s="76" t="s">
        <v>686</v>
      </c>
      <c r="N148" s="76" t="s">
        <v>686</v>
      </c>
      <c r="O148" s="76" t="s">
        <v>686</v>
      </c>
      <c r="P148" s="101" t="s">
        <v>686</v>
      </c>
      <c r="Q148" s="70" t="s">
        <v>686</v>
      </c>
      <c r="R148" s="71" t="s">
        <v>686</v>
      </c>
    </row>
    <row r="149" spans="1:18" x14ac:dyDescent="0.25">
      <c r="A149" s="64" t="s">
        <v>204</v>
      </c>
      <c r="B149" s="79" t="s">
        <v>590</v>
      </c>
      <c r="C149" s="66" t="s">
        <v>659</v>
      </c>
      <c r="D149" s="76" t="s">
        <v>686</v>
      </c>
      <c r="E149" s="76" t="s">
        <v>686</v>
      </c>
      <c r="F149" s="76" t="s">
        <v>686</v>
      </c>
      <c r="G149" s="76" t="s">
        <v>686</v>
      </c>
      <c r="H149" s="76" t="s">
        <v>686</v>
      </c>
      <c r="I149" s="76" t="s">
        <v>686</v>
      </c>
      <c r="J149" s="68" t="s">
        <v>686</v>
      </c>
      <c r="K149" s="76" t="s">
        <v>686</v>
      </c>
      <c r="L149" s="76" t="s">
        <v>686</v>
      </c>
      <c r="M149" s="76" t="s">
        <v>686</v>
      </c>
      <c r="N149" s="76" t="s">
        <v>686</v>
      </c>
      <c r="O149" s="76" t="s">
        <v>686</v>
      </c>
      <c r="P149" s="101" t="s">
        <v>686</v>
      </c>
      <c r="Q149" s="70" t="s">
        <v>686</v>
      </c>
      <c r="R149" s="71" t="s">
        <v>686</v>
      </c>
    </row>
    <row r="150" spans="1:18" x14ac:dyDescent="0.25">
      <c r="A150" s="64" t="s">
        <v>205</v>
      </c>
      <c r="B150" s="79" t="s">
        <v>41</v>
      </c>
      <c r="C150" s="66" t="s">
        <v>659</v>
      </c>
      <c r="D150" s="76" t="s">
        <v>686</v>
      </c>
      <c r="E150" s="76" t="s">
        <v>686</v>
      </c>
      <c r="F150" s="76" t="s">
        <v>686</v>
      </c>
      <c r="G150" s="76" t="s">
        <v>686</v>
      </c>
      <c r="H150" s="76" t="s">
        <v>686</v>
      </c>
      <c r="I150" s="76" t="s">
        <v>686</v>
      </c>
      <c r="J150" s="68" t="s">
        <v>686</v>
      </c>
      <c r="K150" s="76" t="s">
        <v>686</v>
      </c>
      <c r="L150" s="76" t="s">
        <v>686</v>
      </c>
      <c r="M150" s="76" t="s">
        <v>686</v>
      </c>
      <c r="N150" s="76" t="s">
        <v>686</v>
      </c>
      <c r="O150" s="76" t="s">
        <v>686</v>
      </c>
      <c r="P150" s="101" t="s">
        <v>686</v>
      </c>
      <c r="Q150" s="70" t="s">
        <v>686</v>
      </c>
      <c r="R150" s="71" t="s">
        <v>686</v>
      </c>
    </row>
    <row r="151" spans="1:18" x14ac:dyDescent="0.25">
      <c r="A151" s="64" t="s">
        <v>206</v>
      </c>
      <c r="B151" s="65" t="s">
        <v>43</v>
      </c>
      <c r="C151" s="66" t="s">
        <v>659</v>
      </c>
      <c r="D151" s="67">
        <f>D121-D136+0.01</f>
        <v>33.69</v>
      </c>
      <c r="E151" s="67">
        <v>38.51</v>
      </c>
      <c r="F151" s="67">
        <v>35.177999999999997</v>
      </c>
      <c r="G151" s="67">
        <v>35.03</v>
      </c>
      <c r="H151" s="67">
        <v>73.401284000000004</v>
      </c>
      <c r="I151" s="67">
        <v>38.53</v>
      </c>
      <c r="J151" s="74">
        <v>39.885866591285101</v>
      </c>
      <c r="K151" s="67">
        <f>K121-K136-0.01</f>
        <v>37.07</v>
      </c>
      <c r="L151" s="67">
        <v>42.538684952363603</v>
      </c>
      <c r="M151" s="67">
        <f>M121-M136-0.01</f>
        <v>39.410000000000004</v>
      </c>
      <c r="N151" s="67">
        <v>46.047860723408498</v>
      </c>
      <c r="O151" s="67">
        <f>O121-O136-0.01</f>
        <v>40.6</v>
      </c>
      <c r="P151" s="99">
        <v>48.274221204735198</v>
      </c>
      <c r="Q151" s="70">
        <v>190.64</v>
      </c>
      <c r="R151" s="71">
        <f>P151+N151+L151+J151+H151</f>
        <v>250.1479174717924</v>
      </c>
    </row>
    <row r="152" spans="1:18" x14ac:dyDescent="0.25">
      <c r="A152" s="64" t="s">
        <v>207</v>
      </c>
      <c r="B152" s="81" t="s">
        <v>208</v>
      </c>
      <c r="C152" s="66" t="s">
        <v>659</v>
      </c>
      <c r="D152" s="67">
        <f t="shared" ref="D152:O152" si="24">D153+D154+D155+D156</f>
        <v>271.06799999999998</v>
      </c>
      <c r="E152" s="67">
        <f t="shared" si="24"/>
        <v>233.899</v>
      </c>
      <c r="F152" s="67">
        <v>224.1728</v>
      </c>
      <c r="G152" s="67">
        <f t="shared" si="24"/>
        <v>247.04999999999998</v>
      </c>
      <c r="H152" s="67">
        <v>274.99711005479799</v>
      </c>
      <c r="I152" s="67">
        <f t="shared" si="24"/>
        <v>293.76</v>
      </c>
      <c r="J152" s="67">
        <v>349.89202014183599</v>
      </c>
      <c r="K152" s="67">
        <f t="shared" si="24"/>
        <v>320.14</v>
      </c>
      <c r="L152" s="67">
        <v>317.24223537751999</v>
      </c>
      <c r="M152" s="67">
        <f t="shared" si="24"/>
        <v>348.34999999999997</v>
      </c>
      <c r="N152" s="67">
        <v>282.93449685775698</v>
      </c>
      <c r="O152" s="67">
        <f t="shared" si="24"/>
        <v>358.8</v>
      </c>
      <c r="P152" s="99">
        <v>293.33389173290101</v>
      </c>
      <c r="Q152" s="70">
        <f t="shared" ref="Q152:R153" si="25">G152+I152+K152+M152+O152</f>
        <v>1568.1</v>
      </c>
      <c r="R152" s="71">
        <f t="shared" si="25"/>
        <v>1518.3997541648121</v>
      </c>
    </row>
    <row r="153" spans="1:18" x14ac:dyDescent="0.25">
      <c r="A153" s="64" t="s">
        <v>209</v>
      </c>
      <c r="B153" s="90" t="s">
        <v>210</v>
      </c>
      <c r="C153" s="66" t="s">
        <v>659</v>
      </c>
      <c r="D153" s="67">
        <v>31.538</v>
      </c>
      <c r="E153" s="67">
        <v>47.55</v>
      </c>
      <c r="F153" s="68">
        <v>48.649799999999999</v>
      </c>
      <c r="G153" s="67">
        <v>29.31</v>
      </c>
      <c r="H153" s="67">
        <v>94.885693033333396</v>
      </c>
      <c r="I153" s="67">
        <v>36.31</v>
      </c>
      <c r="J153" s="67">
        <v>125.528718993334</v>
      </c>
      <c r="K153" s="67">
        <v>37.69</v>
      </c>
      <c r="L153" s="67">
        <v>70.431867112000006</v>
      </c>
      <c r="M153" s="67">
        <v>39.119999999999997</v>
      </c>
      <c r="N153" s="67">
        <v>33.1692665992</v>
      </c>
      <c r="O153" s="67">
        <v>39.119999999999997</v>
      </c>
      <c r="P153" s="99">
        <v>30.12914137384</v>
      </c>
      <c r="Q153" s="70">
        <f t="shared" si="25"/>
        <v>181.55</v>
      </c>
      <c r="R153" s="71">
        <f t="shared" si="25"/>
        <v>354.14468711170741</v>
      </c>
    </row>
    <row r="154" spans="1:18" x14ac:dyDescent="0.25">
      <c r="A154" s="64" t="s">
        <v>211</v>
      </c>
      <c r="B154" s="90" t="s">
        <v>212</v>
      </c>
      <c r="C154" s="66" t="s">
        <v>659</v>
      </c>
      <c r="D154" s="67">
        <v>0</v>
      </c>
      <c r="E154" s="67">
        <v>0</v>
      </c>
      <c r="F154" s="68">
        <v>0</v>
      </c>
      <c r="G154" s="67">
        <v>0</v>
      </c>
      <c r="H154" s="68">
        <v>0</v>
      </c>
      <c r="I154" s="67">
        <v>0</v>
      </c>
      <c r="J154" s="68">
        <v>0</v>
      </c>
      <c r="K154" s="67">
        <v>0</v>
      </c>
      <c r="L154" s="68">
        <v>0</v>
      </c>
      <c r="M154" s="67">
        <v>0</v>
      </c>
      <c r="N154" s="68">
        <v>0</v>
      </c>
      <c r="O154" s="67">
        <v>0</v>
      </c>
      <c r="P154" s="69">
        <v>0</v>
      </c>
      <c r="Q154" s="70">
        <v>0</v>
      </c>
      <c r="R154" s="71">
        <v>0</v>
      </c>
    </row>
    <row r="155" spans="1:18" x14ac:dyDescent="0.25">
      <c r="A155" s="64" t="s">
        <v>213</v>
      </c>
      <c r="B155" s="90" t="s">
        <v>214</v>
      </c>
      <c r="C155" s="103" t="s">
        <v>659</v>
      </c>
      <c r="D155" s="67">
        <v>25</v>
      </c>
      <c r="E155" s="67">
        <v>186.34899999999999</v>
      </c>
      <c r="F155" s="68">
        <v>175.523</v>
      </c>
      <c r="G155" s="67">
        <v>204.89</v>
      </c>
      <c r="H155" s="67">
        <v>180.111417021465</v>
      </c>
      <c r="I155" s="67">
        <v>245.56</v>
      </c>
      <c r="J155" s="67">
        <v>224.36330114850199</v>
      </c>
      <c r="K155" s="67">
        <v>271.51</v>
      </c>
      <c r="L155" s="67">
        <v>246.81036826552</v>
      </c>
      <c r="M155" s="67">
        <v>299.08</v>
      </c>
      <c r="N155" s="67">
        <v>249.76523025855701</v>
      </c>
      <c r="O155" s="67">
        <v>308.05</v>
      </c>
      <c r="P155" s="99">
        <v>263.20475035906099</v>
      </c>
      <c r="Q155" s="70">
        <f>G155+I155+K155+M155+O155</f>
        <v>1329.09</v>
      </c>
      <c r="R155" s="71">
        <f>H155+J155+L155+N155+P155</f>
        <v>1164.255067053105</v>
      </c>
    </row>
    <row r="156" spans="1:18" ht="16.5" thickBot="1" x14ac:dyDescent="0.3">
      <c r="A156" s="104" t="s">
        <v>215</v>
      </c>
      <c r="B156" s="105" t="s">
        <v>216</v>
      </c>
      <c r="C156" s="106" t="s">
        <v>659</v>
      </c>
      <c r="D156" s="107">
        <v>214.53</v>
      </c>
      <c r="E156" s="107">
        <v>0</v>
      </c>
      <c r="F156" s="108">
        <v>0</v>
      </c>
      <c r="G156" s="107">
        <v>12.85</v>
      </c>
      <c r="H156" s="107">
        <v>0</v>
      </c>
      <c r="I156" s="107">
        <v>11.89</v>
      </c>
      <c r="J156" s="107">
        <v>0</v>
      </c>
      <c r="K156" s="107">
        <v>10.94</v>
      </c>
      <c r="L156" s="107">
        <v>0</v>
      </c>
      <c r="M156" s="107">
        <v>10.15</v>
      </c>
      <c r="N156" s="107">
        <v>0</v>
      </c>
      <c r="O156" s="107">
        <v>11.63</v>
      </c>
      <c r="P156" s="109">
        <v>0</v>
      </c>
      <c r="Q156" s="110">
        <f>G156+I156+K156+M156+O156</f>
        <v>57.46</v>
      </c>
      <c r="R156" s="111">
        <f>H156+J156+L156+N156+P156</f>
        <v>0</v>
      </c>
    </row>
    <row r="157" spans="1:18" x14ac:dyDescent="0.25">
      <c r="A157" s="112" t="s">
        <v>217</v>
      </c>
      <c r="B157" s="113" t="s">
        <v>105</v>
      </c>
      <c r="C157" s="114" t="s">
        <v>218</v>
      </c>
      <c r="D157" s="115" t="s">
        <v>686</v>
      </c>
      <c r="E157" s="115" t="s">
        <v>686</v>
      </c>
      <c r="F157" s="115" t="s">
        <v>686</v>
      </c>
      <c r="G157" s="115" t="s">
        <v>686</v>
      </c>
      <c r="H157" s="115" t="s">
        <v>686</v>
      </c>
      <c r="I157" s="115" t="s">
        <v>686</v>
      </c>
      <c r="J157" s="115" t="s">
        <v>686</v>
      </c>
      <c r="K157" s="115" t="s">
        <v>686</v>
      </c>
      <c r="L157" s="115" t="s">
        <v>686</v>
      </c>
      <c r="M157" s="115" t="s">
        <v>686</v>
      </c>
      <c r="N157" s="115" t="s">
        <v>686</v>
      </c>
      <c r="O157" s="115" t="s">
        <v>686</v>
      </c>
      <c r="P157" s="115" t="s">
        <v>686</v>
      </c>
      <c r="Q157" s="116" t="s">
        <v>686</v>
      </c>
      <c r="R157" s="117" t="s">
        <v>218</v>
      </c>
    </row>
    <row r="158" spans="1:18" ht="51.75" customHeight="1" x14ac:dyDescent="0.25">
      <c r="A158" s="64" t="s">
        <v>219</v>
      </c>
      <c r="B158" s="90" t="s">
        <v>664</v>
      </c>
      <c r="C158" s="103" t="s">
        <v>659</v>
      </c>
      <c r="D158" s="67">
        <f t="shared" ref="D158:M158" si="26">D107+D103+D67</f>
        <v>618.45000000000016</v>
      </c>
      <c r="E158" s="67">
        <f t="shared" si="26"/>
        <v>599.9000000000002</v>
      </c>
      <c r="F158" s="67">
        <v>610.000788829969</v>
      </c>
      <c r="G158" s="67">
        <f t="shared" si="26"/>
        <v>678.82000000000039</v>
      </c>
      <c r="H158" s="67">
        <v>727.87189562146602</v>
      </c>
      <c r="I158" s="67">
        <f t="shared" si="26"/>
        <v>739.76000000000033</v>
      </c>
      <c r="J158" s="67">
        <v>834.91818133011895</v>
      </c>
      <c r="K158" s="67">
        <f t="shared" si="26"/>
        <v>778.09000000000037</v>
      </c>
      <c r="L158" s="67">
        <v>828.33153924192197</v>
      </c>
      <c r="M158" s="67">
        <f t="shared" si="26"/>
        <v>817.93999999999983</v>
      </c>
      <c r="N158" s="67">
        <v>796.81335171177102</v>
      </c>
      <c r="O158" s="67">
        <f t="shared" ref="O158" si="27">O107+O103+O67</f>
        <v>842.48</v>
      </c>
      <c r="P158" s="99">
        <v>812.39808796690295</v>
      </c>
      <c r="Q158" s="70">
        <f>G158+I158+K158+M158+O158</f>
        <v>3857.0900000000006</v>
      </c>
      <c r="R158" s="71">
        <f>H158+J158+L158+N158+P158</f>
        <v>4000.3330558721814</v>
      </c>
    </row>
    <row r="159" spans="1:18" ht="31.5" x14ac:dyDescent="0.25">
      <c r="A159" s="64" t="s">
        <v>220</v>
      </c>
      <c r="B159" s="90" t="s">
        <v>221</v>
      </c>
      <c r="C159" s="103" t="s">
        <v>659</v>
      </c>
      <c r="D159" s="67">
        <v>448.26</v>
      </c>
      <c r="E159" s="67">
        <v>239.18</v>
      </c>
      <c r="F159" s="76">
        <v>219.63290000000001</v>
      </c>
      <c r="G159" s="67">
        <v>400</v>
      </c>
      <c r="H159" s="74">
        <v>418.99826657</v>
      </c>
      <c r="I159" s="67">
        <v>400</v>
      </c>
      <c r="J159" s="74">
        <v>418.99826657</v>
      </c>
      <c r="K159" s="67">
        <v>355</v>
      </c>
      <c r="L159" s="74">
        <v>418.99826657</v>
      </c>
      <c r="M159" s="67">
        <v>280</v>
      </c>
      <c r="N159" s="74">
        <v>418.99826657</v>
      </c>
      <c r="O159" s="67">
        <v>240</v>
      </c>
      <c r="P159" s="75">
        <v>418.99826657</v>
      </c>
      <c r="Q159" s="70">
        <v>400</v>
      </c>
      <c r="R159" s="71">
        <f>P159</f>
        <v>418.99826657</v>
      </c>
    </row>
    <row r="160" spans="1:18" x14ac:dyDescent="0.25">
      <c r="A160" s="64" t="s">
        <v>222</v>
      </c>
      <c r="B160" s="87" t="s">
        <v>223</v>
      </c>
      <c r="C160" s="103" t="s">
        <v>659</v>
      </c>
      <c r="D160" s="67">
        <v>448.29</v>
      </c>
      <c r="E160" s="67">
        <v>239.18</v>
      </c>
      <c r="F160" s="76">
        <v>119.63290000000001</v>
      </c>
      <c r="G160" s="67">
        <v>400</v>
      </c>
      <c r="H160" s="74">
        <v>100</v>
      </c>
      <c r="I160" s="67">
        <v>400</v>
      </c>
      <c r="J160" s="118">
        <v>0</v>
      </c>
      <c r="K160" s="67">
        <v>355</v>
      </c>
      <c r="L160" s="118">
        <v>0</v>
      </c>
      <c r="M160" s="67">
        <v>280</v>
      </c>
      <c r="N160" s="118">
        <v>0</v>
      </c>
      <c r="O160" s="67">
        <v>240</v>
      </c>
      <c r="P160" s="119">
        <v>0</v>
      </c>
      <c r="Q160" s="70">
        <v>400</v>
      </c>
      <c r="R160" s="71">
        <f>P160</f>
        <v>0</v>
      </c>
    </row>
    <row r="161" spans="1:18" x14ac:dyDescent="0.25">
      <c r="A161" s="64" t="s">
        <v>224</v>
      </c>
      <c r="B161" s="90" t="s">
        <v>225</v>
      </c>
      <c r="C161" s="103" t="s">
        <v>659</v>
      </c>
      <c r="D161" s="88">
        <v>239.18</v>
      </c>
      <c r="E161" s="88">
        <v>219.63</v>
      </c>
      <c r="F161" s="88">
        <v>418.99826657</v>
      </c>
      <c r="G161" s="88">
        <f t="shared" ref="G161:M161" si="28">G159+G222-G234+G103-G199</f>
        <v>400</v>
      </c>
      <c r="H161" s="88">
        <v>418.99826657</v>
      </c>
      <c r="I161" s="88">
        <v>355</v>
      </c>
      <c r="J161" s="88">
        <v>418.99826657</v>
      </c>
      <c r="K161" s="88">
        <f t="shared" si="28"/>
        <v>280</v>
      </c>
      <c r="L161" s="88">
        <v>418.99826657</v>
      </c>
      <c r="M161" s="88">
        <f t="shared" si="28"/>
        <v>240.00000000000003</v>
      </c>
      <c r="N161" s="88">
        <v>418.99826657</v>
      </c>
      <c r="O161" s="88">
        <v>198.8</v>
      </c>
      <c r="P161" s="120">
        <v>418.99826657</v>
      </c>
      <c r="Q161" s="70">
        <f t="shared" ref="Q161" si="29">O161</f>
        <v>198.8</v>
      </c>
      <c r="R161" s="71">
        <f>P161</f>
        <v>418.99826657</v>
      </c>
    </row>
    <row r="162" spans="1:18" ht="15" customHeight="1" x14ac:dyDescent="0.25">
      <c r="A162" s="121" t="s">
        <v>226</v>
      </c>
      <c r="B162" s="87" t="s">
        <v>227</v>
      </c>
      <c r="C162" s="103" t="s">
        <v>659</v>
      </c>
      <c r="D162" s="67">
        <v>239.18</v>
      </c>
      <c r="E162" s="67">
        <v>219.63</v>
      </c>
      <c r="F162" s="76">
        <v>100</v>
      </c>
      <c r="G162" s="67">
        <v>400</v>
      </c>
      <c r="H162" s="67">
        <v>0</v>
      </c>
      <c r="I162" s="67">
        <v>355</v>
      </c>
      <c r="J162" s="67">
        <v>0</v>
      </c>
      <c r="K162" s="67">
        <v>280</v>
      </c>
      <c r="L162" s="67">
        <v>0</v>
      </c>
      <c r="M162" s="67">
        <v>240</v>
      </c>
      <c r="N162" s="67">
        <v>0</v>
      </c>
      <c r="O162" s="67">
        <v>198.8</v>
      </c>
      <c r="P162" s="99">
        <v>0</v>
      </c>
      <c r="Q162" s="70">
        <f>O162</f>
        <v>198.8</v>
      </c>
      <c r="R162" s="71">
        <f>P162</f>
        <v>0</v>
      </c>
    </row>
    <row r="163" spans="1:18" ht="48" thickBot="1" x14ac:dyDescent="0.3">
      <c r="A163" s="104" t="s">
        <v>228</v>
      </c>
      <c r="B163" s="105" t="s">
        <v>229</v>
      </c>
      <c r="C163" s="106" t="s">
        <v>218</v>
      </c>
      <c r="D163" s="107">
        <f t="shared" ref="D163:I163" si="30">D161/D158</f>
        <v>0.38674104616379651</v>
      </c>
      <c r="E163" s="107">
        <v>0.36611101850308397</v>
      </c>
      <c r="F163" s="107">
        <v>0.68688151596274605</v>
      </c>
      <c r="G163" s="107">
        <f t="shared" si="30"/>
        <v>0.58925782976341268</v>
      </c>
      <c r="H163" s="107">
        <v>0.57564836489840499</v>
      </c>
      <c r="I163" s="107">
        <f t="shared" si="30"/>
        <v>0.47988536822753303</v>
      </c>
      <c r="J163" s="107">
        <v>0.50184350507553699</v>
      </c>
      <c r="K163" s="107">
        <v>0.35985554370317102</v>
      </c>
      <c r="L163" s="107">
        <v>0.50583401297681096</v>
      </c>
      <c r="M163" s="107">
        <f t="shared" ref="M163:O163" si="31">M161/M158</f>
        <v>0.29342005526077719</v>
      </c>
      <c r="N163" s="107">
        <v>0.52584242679904702</v>
      </c>
      <c r="O163" s="107">
        <f t="shared" si="31"/>
        <v>0.23596999335295793</v>
      </c>
      <c r="P163" s="109">
        <v>0.51575486547313198</v>
      </c>
      <c r="Q163" s="122">
        <v>5.15414470494596E-2</v>
      </c>
      <c r="R163" s="109">
        <f>R161/R158</f>
        <v>0.10474084550408691</v>
      </c>
    </row>
    <row r="164" spans="1:18" ht="16.5" thickBot="1" x14ac:dyDescent="0.3">
      <c r="A164" s="228" t="s">
        <v>230</v>
      </c>
      <c r="B164" s="229"/>
      <c r="C164" s="229"/>
      <c r="D164" s="229"/>
      <c r="E164" s="229"/>
      <c r="F164" s="229"/>
      <c r="G164" s="229"/>
      <c r="H164" s="229"/>
      <c r="I164" s="229"/>
      <c r="J164" s="229"/>
      <c r="K164" s="229"/>
      <c r="L164" s="229"/>
      <c r="M164" s="229"/>
      <c r="N164" s="229"/>
      <c r="O164" s="229"/>
      <c r="P164" s="229"/>
      <c r="Q164" s="230"/>
      <c r="R164" s="231"/>
    </row>
    <row r="165" spans="1:18" x14ac:dyDescent="0.25">
      <c r="A165" s="56" t="s">
        <v>231</v>
      </c>
      <c r="B165" s="57" t="s">
        <v>232</v>
      </c>
      <c r="C165" s="123" t="s">
        <v>659</v>
      </c>
      <c r="D165" s="59">
        <f t="shared" ref="D165:R165" si="32">D171+D173+D182</f>
        <v>1754.17</v>
      </c>
      <c r="E165" s="59">
        <f t="shared" si="32"/>
        <v>1722.8799999999999</v>
      </c>
      <c r="F165" s="59">
        <v>1840.8912</v>
      </c>
      <c r="G165" s="59">
        <f t="shared" si="32"/>
        <v>1795.0199999999998</v>
      </c>
      <c r="H165" s="59">
        <v>1943.4605126491699</v>
      </c>
      <c r="I165" s="59">
        <f t="shared" si="32"/>
        <v>1854.57</v>
      </c>
      <c r="J165" s="59">
        <v>2174.2602386265398</v>
      </c>
      <c r="K165" s="59">
        <f t="shared" si="32"/>
        <v>1911.96</v>
      </c>
      <c r="L165" s="59">
        <v>2200.4269549706901</v>
      </c>
      <c r="M165" s="59">
        <f t="shared" si="32"/>
        <v>1962.78</v>
      </c>
      <c r="N165" s="59">
        <v>2219.35003973518</v>
      </c>
      <c r="O165" s="59">
        <f t="shared" si="32"/>
        <v>2021.6599999999999</v>
      </c>
      <c r="P165" s="124">
        <v>2309.2006992589399</v>
      </c>
      <c r="Q165" s="125">
        <f t="shared" si="32"/>
        <v>9545.989999999998</v>
      </c>
      <c r="R165" s="126">
        <f t="shared" si="32"/>
        <v>10846.698445240523</v>
      </c>
    </row>
    <row r="166" spans="1:18" x14ac:dyDescent="0.25">
      <c r="A166" s="64" t="s">
        <v>233</v>
      </c>
      <c r="B166" s="65" t="s">
        <v>660</v>
      </c>
      <c r="C166" s="66" t="s">
        <v>659</v>
      </c>
      <c r="D166" s="67" t="s">
        <v>686</v>
      </c>
      <c r="E166" s="67" t="s">
        <v>686</v>
      </c>
      <c r="F166" s="67" t="s">
        <v>686</v>
      </c>
      <c r="G166" s="67" t="s">
        <v>686</v>
      </c>
      <c r="H166" s="67" t="s">
        <v>686</v>
      </c>
      <c r="I166" s="67" t="s">
        <v>686</v>
      </c>
      <c r="J166" s="67" t="s">
        <v>686</v>
      </c>
      <c r="K166" s="67" t="s">
        <v>686</v>
      </c>
      <c r="L166" s="67" t="s">
        <v>686</v>
      </c>
      <c r="M166" s="67" t="s">
        <v>686</v>
      </c>
      <c r="N166" s="67" t="s">
        <v>686</v>
      </c>
      <c r="O166" s="67" t="s">
        <v>686</v>
      </c>
      <c r="P166" s="99" t="s">
        <v>686</v>
      </c>
      <c r="Q166" s="70" t="s">
        <v>686</v>
      </c>
      <c r="R166" s="127">
        <v>0</v>
      </c>
    </row>
    <row r="167" spans="1:18" ht="31.5" x14ac:dyDescent="0.25">
      <c r="A167" s="64" t="s">
        <v>234</v>
      </c>
      <c r="B167" s="87" t="s">
        <v>19</v>
      </c>
      <c r="C167" s="66" t="s">
        <v>659</v>
      </c>
      <c r="D167" s="67" t="s">
        <v>686</v>
      </c>
      <c r="E167" s="67" t="s">
        <v>686</v>
      </c>
      <c r="F167" s="67" t="s">
        <v>686</v>
      </c>
      <c r="G167" s="67" t="s">
        <v>686</v>
      </c>
      <c r="H167" s="67" t="s">
        <v>686</v>
      </c>
      <c r="I167" s="67" t="s">
        <v>686</v>
      </c>
      <c r="J167" s="67" t="s">
        <v>686</v>
      </c>
      <c r="K167" s="67" t="s">
        <v>686</v>
      </c>
      <c r="L167" s="67" t="s">
        <v>686</v>
      </c>
      <c r="M167" s="67" t="s">
        <v>686</v>
      </c>
      <c r="N167" s="67" t="s">
        <v>686</v>
      </c>
      <c r="O167" s="67" t="s">
        <v>686</v>
      </c>
      <c r="P167" s="99" t="s">
        <v>686</v>
      </c>
      <c r="Q167" s="70" t="s">
        <v>686</v>
      </c>
      <c r="R167" s="127">
        <v>0</v>
      </c>
    </row>
    <row r="168" spans="1:18" ht="31.5" x14ac:dyDescent="0.25">
      <c r="A168" s="64" t="s">
        <v>235</v>
      </c>
      <c r="B168" s="87" t="s">
        <v>21</v>
      </c>
      <c r="C168" s="66" t="s">
        <v>659</v>
      </c>
      <c r="D168" s="67" t="s">
        <v>686</v>
      </c>
      <c r="E168" s="67" t="s">
        <v>686</v>
      </c>
      <c r="F168" s="67" t="s">
        <v>686</v>
      </c>
      <c r="G168" s="67" t="s">
        <v>686</v>
      </c>
      <c r="H168" s="67" t="s">
        <v>686</v>
      </c>
      <c r="I168" s="67" t="s">
        <v>686</v>
      </c>
      <c r="J168" s="67" t="s">
        <v>686</v>
      </c>
      <c r="K168" s="67" t="s">
        <v>686</v>
      </c>
      <c r="L168" s="67" t="s">
        <v>686</v>
      </c>
      <c r="M168" s="67" t="s">
        <v>686</v>
      </c>
      <c r="N168" s="67" t="s">
        <v>686</v>
      </c>
      <c r="O168" s="67" t="s">
        <v>686</v>
      </c>
      <c r="P168" s="99" t="s">
        <v>686</v>
      </c>
      <c r="Q168" s="70" t="s">
        <v>686</v>
      </c>
      <c r="R168" s="127">
        <v>0</v>
      </c>
    </row>
    <row r="169" spans="1:18" ht="31.5" customHeight="1" x14ac:dyDescent="0.25">
      <c r="A169" s="64" t="s">
        <v>236</v>
      </c>
      <c r="B169" s="87" t="s">
        <v>23</v>
      </c>
      <c r="C169" s="66" t="s">
        <v>659</v>
      </c>
      <c r="D169" s="67" t="s">
        <v>686</v>
      </c>
      <c r="E169" s="67" t="s">
        <v>686</v>
      </c>
      <c r="F169" s="67" t="s">
        <v>686</v>
      </c>
      <c r="G169" s="67" t="s">
        <v>686</v>
      </c>
      <c r="H169" s="67" t="s">
        <v>686</v>
      </c>
      <c r="I169" s="67" t="s">
        <v>686</v>
      </c>
      <c r="J169" s="67" t="s">
        <v>686</v>
      </c>
      <c r="K169" s="67" t="s">
        <v>686</v>
      </c>
      <c r="L169" s="67" t="s">
        <v>686</v>
      </c>
      <c r="M169" s="67" t="s">
        <v>686</v>
      </c>
      <c r="N169" s="67" t="s">
        <v>686</v>
      </c>
      <c r="O169" s="67" t="s">
        <v>686</v>
      </c>
      <c r="P169" s="99" t="s">
        <v>686</v>
      </c>
      <c r="Q169" s="70" t="s">
        <v>686</v>
      </c>
      <c r="R169" s="127">
        <v>0</v>
      </c>
    </row>
    <row r="170" spans="1:18" x14ac:dyDescent="0.25">
      <c r="A170" s="64" t="s">
        <v>237</v>
      </c>
      <c r="B170" s="65" t="s">
        <v>25</v>
      </c>
      <c r="C170" s="66" t="s">
        <v>659</v>
      </c>
      <c r="D170" s="67" t="s">
        <v>686</v>
      </c>
      <c r="E170" s="67" t="s">
        <v>686</v>
      </c>
      <c r="F170" s="67" t="s">
        <v>686</v>
      </c>
      <c r="G170" s="67" t="s">
        <v>686</v>
      </c>
      <c r="H170" s="67" t="s">
        <v>686</v>
      </c>
      <c r="I170" s="67" t="s">
        <v>686</v>
      </c>
      <c r="J170" s="67" t="s">
        <v>686</v>
      </c>
      <c r="K170" s="67" t="s">
        <v>686</v>
      </c>
      <c r="L170" s="67" t="s">
        <v>686</v>
      </c>
      <c r="M170" s="67" t="s">
        <v>686</v>
      </c>
      <c r="N170" s="67" t="s">
        <v>686</v>
      </c>
      <c r="O170" s="67" t="s">
        <v>686</v>
      </c>
      <c r="P170" s="99" t="s">
        <v>686</v>
      </c>
      <c r="Q170" s="70" t="s">
        <v>686</v>
      </c>
      <c r="R170" s="127">
        <v>0</v>
      </c>
    </row>
    <row r="171" spans="1:18" x14ac:dyDescent="0.25">
      <c r="A171" s="64" t="s">
        <v>238</v>
      </c>
      <c r="B171" s="65" t="s">
        <v>27</v>
      </c>
      <c r="C171" s="66" t="s">
        <v>659</v>
      </c>
      <c r="D171" s="67">
        <v>1548.14</v>
      </c>
      <c r="E171" s="67">
        <v>1578.59</v>
      </c>
      <c r="F171" s="11">
        <v>1649.5666900000001</v>
      </c>
      <c r="G171" s="67">
        <v>1672.86</v>
      </c>
      <c r="H171" s="2">
        <v>1701.29978051117</v>
      </c>
      <c r="I171" s="67">
        <v>1723.05</v>
      </c>
      <c r="J171" s="2">
        <v>1897.21963763654</v>
      </c>
      <c r="K171" s="67">
        <v>1774.74</v>
      </c>
      <c r="L171" s="2">
        <v>1977.3607148026899</v>
      </c>
      <c r="M171" s="68">
        <v>1836.85</v>
      </c>
      <c r="N171" s="2">
        <v>2058.47834453518</v>
      </c>
      <c r="O171" s="68">
        <v>1891.96</v>
      </c>
      <c r="P171" s="7">
        <v>2139.6688440589401</v>
      </c>
      <c r="Q171" s="70">
        <f>G171+I171+K171+M171+O171</f>
        <v>8899.4599999999991</v>
      </c>
      <c r="R171" s="71">
        <f>H171+J171+L171+N171+P171</f>
        <v>9774.0273215445213</v>
      </c>
    </row>
    <row r="172" spans="1:18" x14ac:dyDescent="0.25">
      <c r="A172" s="64" t="s">
        <v>239</v>
      </c>
      <c r="B172" s="65" t="s">
        <v>29</v>
      </c>
      <c r="C172" s="66" t="s">
        <v>659</v>
      </c>
      <c r="D172" s="67" t="s">
        <v>686</v>
      </c>
      <c r="E172" s="67" t="s">
        <v>686</v>
      </c>
      <c r="F172" s="88" t="s">
        <v>686</v>
      </c>
      <c r="G172" s="67" t="s">
        <v>686</v>
      </c>
      <c r="H172" s="67" t="s">
        <v>686</v>
      </c>
      <c r="I172" s="67" t="s">
        <v>686</v>
      </c>
      <c r="J172" s="67" t="s">
        <v>686</v>
      </c>
      <c r="K172" s="67" t="s">
        <v>686</v>
      </c>
      <c r="L172" s="67" t="s">
        <v>686</v>
      </c>
      <c r="M172" s="67" t="s">
        <v>686</v>
      </c>
      <c r="N172" s="67" t="s">
        <v>686</v>
      </c>
      <c r="O172" s="67" t="s">
        <v>686</v>
      </c>
      <c r="P172" s="99" t="s">
        <v>686</v>
      </c>
      <c r="Q172" s="70" t="s">
        <v>686</v>
      </c>
      <c r="R172" s="71" t="s">
        <v>686</v>
      </c>
    </row>
    <row r="173" spans="1:18" x14ac:dyDescent="0.25">
      <c r="A173" s="64" t="s">
        <v>240</v>
      </c>
      <c r="B173" s="65" t="s">
        <v>31</v>
      </c>
      <c r="C173" s="66" t="s">
        <v>659</v>
      </c>
      <c r="D173" s="67">
        <v>56.74</v>
      </c>
      <c r="E173" s="67">
        <v>67.2</v>
      </c>
      <c r="F173" s="11">
        <v>92.028809999999993</v>
      </c>
      <c r="G173" s="67">
        <v>19.09</v>
      </c>
      <c r="H173" s="2">
        <v>88.537606138000001</v>
      </c>
      <c r="I173" s="67">
        <v>19.760000000000002</v>
      </c>
      <c r="J173" s="2">
        <v>172.60820099</v>
      </c>
      <c r="K173" s="67">
        <v>31.26</v>
      </c>
      <c r="L173" s="2">
        <v>115.12704016799999</v>
      </c>
      <c r="M173" s="68">
        <v>12</v>
      </c>
      <c r="N173" s="2">
        <v>47.426095199999999</v>
      </c>
      <c r="O173" s="68">
        <v>12.36</v>
      </c>
      <c r="P173" s="7">
        <v>50.687455200000002</v>
      </c>
      <c r="Q173" s="70">
        <f>G173+I173+K173+M173+O173</f>
        <v>94.47</v>
      </c>
      <c r="R173" s="71">
        <f>H173+J173+L173+N173+P173</f>
        <v>474.38639769600002</v>
      </c>
    </row>
    <row r="174" spans="1:18" x14ac:dyDescent="0.25">
      <c r="A174" s="64" t="s">
        <v>241</v>
      </c>
      <c r="B174" s="65" t="s">
        <v>33</v>
      </c>
      <c r="C174" s="66" t="s">
        <v>659</v>
      </c>
      <c r="D174" s="67">
        <v>0</v>
      </c>
      <c r="E174" s="67">
        <v>0</v>
      </c>
      <c r="F174" s="11" t="s">
        <v>686</v>
      </c>
      <c r="G174" s="67">
        <v>0</v>
      </c>
      <c r="H174" s="2">
        <v>0</v>
      </c>
      <c r="I174" s="67">
        <v>0</v>
      </c>
      <c r="J174" s="2">
        <v>0</v>
      </c>
      <c r="K174" s="67">
        <v>0</v>
      </c>
      <c r="L174" s="2">
        <v>0</v>
      </c>
      <c r="M174" s="68">
        <v>0</v>
      </c>
      <c r="N174" s="2">
        <v>0</v>
      </c>
      <c r="O174" s="68">
        <v>0</v>
      </c>
      <c r="P174" s="7">
        <v>0</v>
      </c>
      <c r="Q174" s="128">
        <v>0</v>
      </c>
      <c r="R174" s="127">
        <v>0</v>
      </c>
    </row>
    <row r="175" spans="1:18" x14ac:dyDescent="0.25">
      <c r="A175" s="64" t="s">
        <v>242</v>
      </c>
      <c r="B175" s="65" t="s">
        <v>35</v>
      </c>
      <c r="C175" s="66" t="s">
        <v>659</v>
      </c>
      <c r="D175" s="88" t="s">
        <v>686</v>
      </c>
      <c r="E175" s="88" t="s">
        <v>686</v>
      </c>
      <c r="F175" s="88" t="s">
        <v>686</v>
      </c>
      <c r="G175" s="88" t="s">
        <v>686</v>
      </c>
      <c r="H175" s="88" t="s">
        <v>686</v>
      </c>
      <c r="I175" s="88" t="s">
        <v>686</v>
      </c>
      <c r="J175" s="88" t="s">
        <v>686</v>
      </c>
      <c r="K175" s="88" t="s">
        <v>686</v>
      </c>
      <c r="L175" s="88" t="s">
        <v>686</v>
      </c>
      <c r="M175" s="88" t="s">
        <v>686</v>
      </c>
      <c r="N175" s="88" t="s">
        <v>686</v>
      </c>
      <c r="O175" s="88" t="s">
        <v>686</v>
      </c>
      <c r="P175" s="120" t="s">
        <v>686</v>
      </c>
      <c r="Q175" s="129" t="s">
        <v>686</v>
      </c>
      <c r="R175" s="130" t="s">
        <v>686</v>
      </c>
    </row>
    <row r="176" spans="1:18" ht="31.5" x14ac:dyDescent="0.25">
      <c r="A176" s="64" t="s">
        <v>243</v>
      </c>
      <c r="B176" s="72" t="s">
        <v>37</v>
      </c>
      <c r="C176" s="66" t="s">
        <v>659</v>
      </c>
      <c r="D176" s="88" t="s">
        <v>686</v>
      </c>
      <c r="E176" s="88" t="s">
        <v>686</v>
      </c>
      <c r="F176" s="88" t="s">
        <v>686</v>
      </c>
      <c r="G176" s="88" t="s">
        <v>686</v>
      </c>
      <c r="H176" s="88" t="s">
        <v>686</v>
      </c>
      <c r="I176" s="88" t="s">
        <v>686</v>
      </c>
      <c r="J176" s="88" t="s">
        <v>686</v>
      </c>
      <c r="K176" s="88" t="s">
        <v>686</v>
      </c>
      <c r="L176" s="88" t="s">
        <v>686</v>
      </c>
      <c r="M176" s="88" t="s">
        <v>686</v>
      </c>
      <c r="N176" s="88" t="s">
        <v>686</v>
      </c>
      <c r="O176" s="88" t="s">
        <v>686</v>
      </c>
      <c r="P176" s="120" t="s">
        <v>686</v>
      </c>
      <c r="Q176" s="129" t="s">
        <v>686</v>
      </c>
      <c r="R176" s="130" t="s">
        <v>686</v>
      </c>
    </row>
    <row r="177" spans="1:18" x14ac:dyDescent="0.25">
      <c r="A177" s="64" t="s">
        <v>244</v>
      </c>
      <c r="B177" s="79" t="s">
        <v>590</v>
      </c>
      <c r="C177" s="66" t="s">
        <v>659</v>
      </c>
      <c r="D177" s="88" t="s">
        <v>686</v>
      </c>
      <c r="E177" s="88" t="s">
        <v>686</v>
      </c>
      <c r="F177" s="88" t="s">
        <v>686</v>
      </c>
      <c r="G177" s="88" t="s">
        <v>686</v>
      </c>
      <c r="H177" s="88" t="s">
        <v>686</v>
      </c>
      <c r="I177" s="88" t="s">
        <v>686</v>
      </c>
      <c r="J177" s="88" t="s">
        <v>686</v>
      </c>
      <c r="K177" s="88" t="s">
        <v>686</v>
      </c>
      <c r="L177" s="88" t="s">
        <v>686</v>
      </c>
      <c r="M177" s="88" t="s">
        <v>686</v>
      </c>
      <c r="N177" s="88" t="s">
        <v>686</v>
      </c>
      <c r="O177" s="88" t="s">
        <v>686</v>
      </c>
      <c r="P177" s="120" t="s">
        <v>686</v>
      </c>
      <c r="Q177" s="129" t="s">
        <v>686</v>
      </c>
      <c r="R177" s="130" t="s">
        <v>686</v>
      </c>
    </row>
    <row r="178" spans="1:18" x14ac:dyDescent="0.25">
      <c r="A178" s="64" t="s">
        <v>245</v>
      </c>
      <c r="B178" s="79" t="s">
        <v>41</v>
      </c>
      <c r="C178" s="66" t="s">
        <v>659</v>
      </c>
      <c r="D178" s="88" t="s">
        <v>686</v>
      </c>
      <c r="E178" s="88" t="s">
        <v>686</v>
      </c>
      <c r="F178" s="88" t="s">
        <v>686</v>
      </c>
      <c r="G178" s="88" t="s">
        <v>686</v>
      </c>
      <c r="H178" s="88" t="s">
        <v>686</v>
      </c>
      <c r="I178" s="88" t="s">
        <v>686</v>
      </c>
      <c r="J178" s="88" t="s">
        <v>686</v>
      </c>
      <c r="K178" s="88" t="s">
        <v>686</v>
      </c>
      <c r="L178" s="88" t="s">
        <v>686</v>
      </c>
      <c r="M178" s="88" t="s">
        <v>686</v>
      </c>
      <c r="N178" s="88" t="s">
        <v>686</v>
      </c>
      <c r="O178" s="88" t="s">
        <v>686</v>
      </c>
      <c r="P178" s="120" t="s">
        <v>686</v>
      </c>
      <c r="Q178" s="129" t="s">
        <v>686</v>
      </c>
      <c r="R178" s="130" t="s">
        <v>686</v>
      </c>
    </row>
    <row r="179" spans="1:18" ht="47.25" x14ac:dyDescent="0.25">
      <c r="A179" s="64" t="s">
        <v>246</v>
      </c>
      <c r="B179" s="90" t="s">
        <v>247</v>
      </c>
      <c r="C179" s="66" t="s">
        <v>659</v>
      </c>
      <c r="D179" s="67">
        <v>0</v>
      </c>
      <c r="E179" s="67">
        <v>0</v>
      </c>
      <c r="F179" s="67">
        <v>0</v>
      </c>
      <c r="G179" s="67">
        <v>0</v>
      </c>
      <c r="H179" s="67">
        <v>0</v>
      </c>
      <c r="I179" s="67">
        <v>0</v>
      </c>
      <c r="J179" s="67">
        <v>0</v>
      </c>
      <c r="K179" s="67">
        <v>0</v>
      </c>
      <c r="L179" s="67">
        <v>0</v>
      </c>
      <c r="M179" s="67">
        <v>0</v>
      </c>
      <c r="N179" s="67">
        <v>0</v>
      </c>
      <c r="O179" s="67">
        <v>0</v>
      </c>
      <c r="P179" s="99">
        <v>0</v>
      </c>
      <c r="Q179" s="70">
        <v>0</v>
      </c>
      <c r="R179" s="71">
        <v>0</v>
      </c>
    </row>
    <row r="180" spans="1:18" x14ac:dyDescent="0.25">
      <c r="A180" s="64" t="s">
        <v>248</v>
      </c>
      <c r="B180" s="87" t="s">
        <v>249</v>
      </c>
      <c r="C180" s="66" t="s">
        <v>659</v>
      </c>
      <c r="D180" s="67">
        <v>0</v>
      </c>
      <c r="E180" s="67">
        <v>0</v>
      </c>
      <c r="F180" s="67">
        <v>0</v>
      </c>
      <c r="G180" s="67">
        <v>0</v>
      </c>
      <c r="H180" s="67">
        <v>0</v>
      </c>
      <c r="I180" s="67">
        <v>0</v>
      </c>
      <c r="J180" s="67">
        <v>0</v>
      </c>
      <c r="K180" s="67">
        <v>0</v>
      </c>
      <c r="L180" s="67">
        <v>0</v>
      </c>
      <c r="M180" s="67">
        <v>0</v>
      </c>
      <c r="N180" s="67">
        <v>0</v>
      </c>
      <c r="O180" s="67">
        <v>0</v>
      </c>
      <c r="P180" s="99">
        <v>0</v>
      </c>
      <c r="Q180" s="70">
        <v>0</v>
      </c>
      <c r="R180" s="71">
        <v>0</v>
      </c>
    </row>
    <row r="181" spans="1:18" ht="31.5" x14ac:dyDescent="0.25">
      <c r="A181" s="64" t="s">
        <v>250</v>
      </c>
      <c r="B181" s="87" t="s">
        <v>251</v>
      </c>
      <c r="C181" s="66" t="s">
        <v>659</v>
      </c>
      <c r="D181" s="67">
        <v>0</v>
      </c>
      <c r="E181" s="67">
        <v>0</v>
      </c>
      <c r="F181" s="67">
        <v>0</v>
      </c>
      <c r="G181" s="67">
        <v>0</v>
      </c>
      <c r="H181" s="67">
        <v>0</v>
      </c>
      <c r="I181" s="67">
        <v>0</v>
      </c>
      <c r="J181" s="67">
        <v>0</v>
      </c>
      <c r="K181" s="67">
        <v>0</v>
      </c>
      <c r="L181" s="67">
        <v>0</v>
      </c>
      <c r="M181" s="67">
        <v>0</v>
      </c>
      <c r="N181" s="67">
        <v>0</v>
      </c>
      <c r="O181" s="67">
        <v>0</v>
      </c>
      <c r="P181" s="99">
        <v>0</v>
      </c>
      <c r="Q181" s="70">
        <v>0</v>
      </c>
      <c r="R181" s="71">
        <v>0</v>
      </c>
    </row>
    <row r="182" spans="1:18" x14ac:dyDescent="0.25">
      <c r="A182" s="64" t="s">
        <v>252</v>
      </c>
      <c r="B182" s="65" t="s">
        <v>43</v>
      </c>
      <c r="C182" s="66" t="s">
        <v>659</v>
      </c>
      <c r="D182" s="67">
        <v>149.29</v>
      </c>
      <c r="E182" s="67">
        <v>77.09</v>
      </c>
      <c r="F182" s="88">
        <v>99.295699999999897</v>
      </c>
      <c r="G182" s="88">
        <v>103.07</v>
      </c>
      <c r="H182" s="2">
        <v>153.62312600000001</v>
      </c>
      <c r="I182" s="67">
        <v>111.76</v>
      </c>
      <c r="J182" s="2">
        <v>104.4324</v>
      </c>
      <c r="K182" s="67">
        <v>105.96</v>
      </c>
      <c r="L182" s="2">
        <v>107.9392</v>
      </c>
      <c r="M182" s="68">
        <v>113.93</v>
      </c>
      <c r="N182" s="2">
        <v>113.4456</v>
      </c>
      <c r="O182" s="68">
        <v>117.34</v>
      </c>
      <c r="P182" s="7">
        <v>118.844400000001</v>
      </c>
      <c r="Q182" s="70">
        <f t="shared" ref="Q182:R185" si="33">G182+I182+K182+M182+O182</f>
        <v>552.05999999999995</v>
      </c>
      <c r="R182" s="71">
        <f t="shared" si="33"/>
        <v>598.284726000001</v>
      </c>
    </row>
    <row r="183" spans="1:18" x14ac:dyDescent="0.25">
      <c r="A183" s="64" t="s">
        <v>253</v>
      </c>
      <c r="B183" s="81" t="s">
        <v>254</v>
      </c>
      <c r="C183" s="66" t="s">
        <v>659</v>
      </c>
      <c r="D183" s="82">
        <f t="shared" ref="D183:G183" si="34">D184+D185+D189+D190+D191+D192+D193+D194+D196+D197+D198+D199+D200</f>
        <v>1162.1300000000001</v>
      </c>
      <c r="E183" s="82">
        <v>1246.57</v>
      </c>
      <c r="F183" s="82">
        <v>1196.6069</v>
      </c>
      <c r="G183" s="82">
        <f t="shared" si="34"/>
        <v>1188.5200000000002</v>
      </c>
      <c r="H183" s="82">
        <v>1297.3955662159001</v>
      </c>
      <c r="I183" s="82">
        <v>1158.81</v>
      </c>
      <c r="J183" s="82">
        <v>1348.02321977665</v>
      </c>
      <c r="K183" s="82">
        <v>1158.01</v>
      </c>
      <c r="L183" s="82">
        <v>1441.7545572445699</v>
      </c>
      <c r="M183" s="82">
        <v>1152.1099999999999</v>
      </c>
      <c r="N183" s="82">
        <v>1498.2301593616201</v>
      </c>
      <c r="O183" s="82">
        <v>1186.6600000000001</v>
      </c>
      <c r="P183" s="84">
        <v>1607.2757188688299</v>
      </c>
      <c r="Q183" s="85">
        <v>5844.11</v>
      </c>
      <c r="R183" s="86">
        <f t="shared" si="33"/>
        <v>7192.6792214675706</v>
      </c>
    </row>
    <row r="184" spans="1:18" x14ac:dyDescent="0.25">
      <c r="A184" s="64" t="s">
        <v>255</v>
      </c>
      <c r="B184" s="90" t="s">
        <v>256</v>
      </c>
      <c r="C184" s="66" t="s">
        <v>659</v>
      </c>
      <c r="D184" s="67">
        <v>5.62</v>
      </c>
      <c r="E184" s="67">
        <v>5.17</v>
      </c>
      <c r="F184" s="11">
        <v>5.0999999999999996</v>
      </c>
      <c r="G184" s="67">
        <v>4.63</v>
      </c>
      <c r="H184" s="2">
        <v>5.7649999999999997</v>
      </c>
      <c r="I184" s="67">
        <v>4.7699999999999996</v>
      </c>
      <c r="J184" s="2">
        <v>5.569</v>
      </c>
      <c r="K184" s="67">
        <v>4.92</v>
      </c>
      <c r="L184" s="2">
        <v>5.99768832</v>
      </c>
      <c r="M184" s="68">
        <v>5.0636641361899999</v>
      </c>
      <c r="N184" s="2">
        <v>6.2379199999999999</v>
      </c>
      <c r="O184" s="68">
        <v>5.2155740602757001</v>
      </c>
      <c r="P184" s="7">
        <v>6.4874368000000002</v>
      </c>
      <c r="Q184" s="70">
        <f t="shared" si="33"/>
        <v>24.599238196465699</v>
      </c>
      <c r="R184" s="71">
        <f t="shared" si="33"/>
        <v>30.057045119999998</v>
      </c>
    </row>
    <row r="185" spans="1:18" x14ac:dyDescent="0.25">
      <c r="A185" s="64" t="s">
        <v>257</v>
      </c>
      <c r="B185" s="90" t="s">
        <v>258</v>
      </c>
      <c r="C185" s="66" t="s">
        <v>659</v>
      </c>
      <c r="D185" s="67">
        <v>477.33</v>
      </c>
      <c r="E185" s="67">
        <v>497.45</v>
      </c>
      <c r="F185" s="11">
        <v>508.17275346000002</v>
      </c>
      <c r="G185" s="67">
        <v>476.24</v>
      </c>
      <c r="H185" s="2">
        <v>522.85062230476206</v>
      </c>
      <c r="I185" s="67">
        <v>438.33</v>
      </c>
      <c r="J185" s="2">
        <v>551.35303122067398</v>
      </c>
      <c r="K185" s="67">
        <v>421.25</v>
      </c>
      <c r="L185" s="2">
        <v>578.84737225338199</v>
      </c>
      <c r="M185" s="68">
        <v>430.63</v>
      </c>
      <c r="N185" s="2">
        <v>608.33454339467096</v>
      </c>
      <c r="O185" s="68">
        <v>443.55</v>
      </c>
      <c r="P185" s="7">
        <v>638.69468301872303</v>
      </c>
      <c r="Q185" s="70">
        <f t="shared" si="33"/>
        <v>2210</v>
      </c>
      <c r="R185" s="71">
        <f t="shared" si="33"/>
        <v>2900.0802521922119</v>
      </c>
    </row>
    <row r="186" spans="1:18" x14ac:dyDescent="0.25">
      <c r="A186" s="64" t="s">
        <v>259</v>
      </c>
      <c r="B186" s="87" t="s">
        <v>260</v>
      </c>
      <c r="C186" s="66" t="s">
        <v>659</v>
      </c>
      <c r="D186" s="67">
        <v>0</v>
      </c>
      <c r="E186" s="67">
        <v>0</v>
      </c>
      <c r="F186" s="67">
        <v>0</v>
      </c>
      <c r="G186" s="67">
        <v>0</v>
      </c>
      <c r="H186" s="67">
        <v>0</v>
      </c>
      <c r="I186" s="67">
        <v>0</v>
      </c>
      <c r="J186" s="67">
        <v>0</v>
      </c>
      <c r="K186" s="67">
        <v>0</v>
      </c>
      <c r="L186" s="67">
        <v>0</v>
      </c>
      <c r="M186" s="67">
        <v>0</v>
      </c>
      <c r="N186" s="67">
        <v>0</v>
      </c>
      <c r="O186" s="67">
        <v>0</v>
      </c>
      <c r="P186" s="99">
        <v>0</v>
      </c>
      <c r="Q186" s="128">
        <v>0</v>
      </c>
      <c r="R186" s="127">
        <v>0</v>
      </c>
    </row>
    <row r="187" spans="1:18" x14ac:dyDescent="0.25">
      <c r="A187" s="64" t="s">
        <v>261</v>
      </c>
      <c r="B187" s="87" t="s">
        <v>262</v>
      </c>
      <c r="C187" s="66" t="s">
        <v>659</v>
      </c>
      <c r="D187" s="67">
        <v>0</v>
      </c>
      <c r="E187" s="67">
        <v>0</v>
      </c>
      <c r="F187" s="67">
        <v>0</v>
      </c>
      <c r="G187" s="67">
        <v>0</v>
      </c>
      <c r="H187" s="67">
        <v>0</v>
      </c>
      <c r="I187" s="67">
        <v>0</v>
      </c>
      <c r="J187" s="67">
        <v>0</v>
      </c>
      <c r="K187" s="67">
        <v>0</v>
      </c>
      <c r="L187" s="67">
        <v>0</v>
      </c>
      <c r="M187" s="67">
        <v>0</v>
      </c>
      <c r="N187" s="67">
        <v>0</v>
      </c>
      <c r="O187" s="67">
        <v>0</v>
      </c>
      <c r="P187" s="99">
        <v>0</v>
      </c>
      <c r="Q187" s="128">
        <v>0</v>
      </c>
      <c r="R187" s="127">
        <v>0</v>
      </c>
    </row>
    <row r="188" spans="1:18" x14ac:dyDescent="0.25">
      <c r="A188" s="64" t="s">
        <v>263</v>
      </c>
      <c r="B188" s="87" t="s">
        <v>264</v>
      </c>
      <c r="C188" s="66" t="s">
        <v>659</v>
      </c>
      <c r="D188" s="67">
        <v>477.33</v>
      </c>
      <c r="E188" s="67">
        <v>497.45</v>
      </c>
      <c r="F188" s="11">
        <v>498.91594029999999</v>
      </c>
      <c r="G188" s="67">
        <v>476.24</v>
      </c>
      <c r="H188" s="2">
        <v>522.85062230476206</v>
      </c>
      <c r="I188" s="67">
        <v>438.33</v>
      </c>
      <c r="J188" s="2">
        <v>551.35303122067398</v>
      </c>
      <c r="K188" s="67">
        <v>421.25</v>
      </c>
      <c r="L188" s="2">
        <v>578.84737225338199</v>
      </c>
      <c r="M188" s="68">
        <v>430.63</v>
      </c>
      <c r="N188" s="2">
        <v>608.33454339467096</v>
      </c>
      <c r="O188" s="68">
        <v>443.55</v>
      </c>
      <c r="P188" s="7">
        <v>638.69468301872303</v>
      </c>
      <c r="Q188" s="70">
        <f>G188+I188+K188+M188+O188</f>
        <v>2210</v>
      </c>
      <c r="R188" s="71">
        <f>H188+J188+L188+N188+P188</f>
        <v>2900.0802521922119</v>
      </c>
    </row>
    <row r="189" spans="1:18" ht="31.5" customHeight="1" x14ac:dyDescent="0.25">
      <c r="A189" s="64" t="s">
        <v>265</v>
      </c>
      <c r="B189" s="90" t="s">
        <v>266</v>
      </c>
      <c r="C189" s="66" t="s">
        <v>659</v>
      </c>
      <c r="D189" s="67">
        <v>0</v>
      </c>
      <c r="E189" s="67">
        <v>0</v>
      </c>
      <c r="F189" s="67">
        <v>0</v>
      </c>
      <c r="G189" s="67">
        <v>0</v>
      </c>
      <c r="H189" s="67">
        <v>0</v>
      </c>
      <c r="I189" s="67">
        <v>0</v>
      </c>
      <c r="J189" s="67">
        <v>0</v>
      </c>
      <c r="K189" s="67">
        <v>0</v>
      </c>
      <c r="L189" s="67">
        <v>0</v>
      </c>
      <c r="M189" s="67">
        <v>0</v>
      </c>
      <c r="N189" s="67">
        <v>0</v>
      </c>
      <c r="O189" s="67">
        <v>0</v>
      </c>
      <c r="P189" s="99">
        <v>0</v>
      </c>
      <c r="Q189" s="131">
        <v>0</v>
      </c>
      <c r="R189" s="132">
        <v>0</v>
      </c>
    </row>
    <row r="190" spans="1:18" ht="31.5" x14ac:dyDescent="0.25">
      <c r="A190" s="64" t="s">
        <v>267</v>
      </c>
      <c r="B190" s="90" t="s">
        <v>268</v>
      </c>
      <c r="C190" s="66" t="s">
        <v>659</v>
      </c>
      <c r="D190" s="67">
        <v>0</v>
      </c>
      <c r="E190" s="67">
        <v>0</v>
      </c>
      <c r="F190" s="67">
        <v>0</v>
      </c>
      <c r="G190" s="67">
        <v>0</v>
      </c>
      <c r="H190" s="67">
        <v>0</v>
      </c>
      <c r="I190" s="67">
        <v>0</v>
      </c>
      <c r="J190" s="67">
        <v>0</v>
      </c>
      <c r="K190" s="67">
        <v>0</v>
      </c>
      <c r="L190" s="67">
        <v>0</v>
      </c>
      <c r="M190" s="67">
        <v>0</v>
      </c>
      <c r="N190" s="67">
        <v>0</v>
      </c>
      <c r="O190" s="67">
        <v>0</v>
      </c>
      <c r="P190" s="99">
        <v>0</v>
      </c>
      <c r="Q190" s="131">
        <v>0</v>
      </c>
      <c r="R190" s="132">
        <v>0</v>
      </c>
    </row>
    <row r="191" spans="1:18" ht="15.75" customHeight="1" x14ac:dyDescent="0.25">
      <c r="A191" s="64" t="s">
        <v>269</v>
      </c>
      <c r="B191" s="90" t="s">
        <v>270</v>
      </c>
      <c r="C191" s="66" t="s">
        <v>659</v>
      </c>
      <c r="D191" s="67">
        <v>0</v>
      </c>
      <c r="E191" s="67">
        <v>0</v>
      </c>
      <c r="F191" s="67">
        <v>0</v>
      </c>
      <c r="G191" s="67">
        <v>0</v>
      </c>
      <c r="H191" s="67">
        <v>0</v>
      </c>
      <c r="I191" s="67">
        <v>0</v>
      </c>
      <c r="J191" s="67">
        <v>0</v>
      </c>
      <c r="K191" s="67">
        <v>0</v>
      </c>
      <c r="L191" s="67">
        <v>0</v>
      </c>
      <c r="M191" s="67">
        <v>0</v>
      </c>
      <c r="N191" s="67">
        <v>0</v>
      </c>
      <c r="O191" s="67">
        <v>0</v>
      </c>
      <c r="P191" s="99">
        <v>0</v>
      </c>
      <c r="Q191" s="131">
        <v>0</v>
      </c>
      <c r="R191" s="132">
        <v>0</v>
      </c>
    </row>
    <row r="192" spans="1:18" x14ac:dyDescent="0.25">
      <c r="A192" s="64" t="s">
        <v>271</v>
      </c>
      <c r="B192" s="90" t="s">
        <v>272</v>
      </c>
      <c r="C192" s="66" t="s">
        <v>659</v>
      </c>
      <c r="D192" s="67">
        <v>193.96</v>
      </c>
      <c r="E192" s="67">
        <v>158.06</v>
      </c>
      <c r="F192" s="11">
        <v>145.56375</v>
      </c>
      <c r="G192" s="67">
        <v>163.81</v>
      </c>
      <c r="H192" s="2">
        <v>163.30301</v>
      </c>
      <c r="I192" s="67">
        <v>168.72</v>
      </c>
      <c r="J192" s="2">
        <v>189.66167999999999</v>
      </c>
      <c r="K192" s="67">
        <v>173.79</v>
      </c>
      <c r="L192" s="2">
        <v>197.24814720000001</v>
      </c>
      <c r="M192" s="68">
        <v>178</v>
      </c>
      <c r="N192" s="2">
        <v>205.138073088</v>
      </c>
      <c r="O192" s="68">
        <v>184.37</v>
      </c>
      <c r="P192" s="7">
        <v>213.40359601151999</v>
      </c>
      <c r="Q192" s="70">
        <f t="shared" ref="Q192:Q198" si="35">G192+I192+K192+M192+O192</f>
        <v>868.68999999999994</v>
      </c>
      <c r="R192" s="71">
        <f t="shared" ref="R192:R200" si="36">H192+J192+L192+N192+P192</f>
        <v>968.75450629952002</v>
      </c>
    </row>
    <row r="193" spans="1:19" x14ac:dyDescent="0.25">
      <c r="A193" s="64" t="s">
        <v>273</v>
      </c>
      <c r="B193" s="90" t="s">
        <v>274</v>
      </c>
      <c r="C193" s="66" t="s">
        <v>659</v>
      </c>
      <c r="D193" s="67">
        <v>58.25</v>
      </c>
      <c r="E193" s="67">
        <v>55.33</v>
      </c>
      <c r="F193" s="11">
        <v>37.316339999999997</v>
      </c>
      <c r="G193" s="67">
        <v>54.59</v>
      </c>
      <c r="H193" s="2">
        <v>49.97095916</v>
      </c>
      <c r="I193" s="67">
        <v>56.56</v>
      </c>
      <c r="J193" s="2">
        <v>56.420227519999997</v>
      </c>
      <c r="K193" s="67">
        <v>58.6</v>
      </c>
      <c r="L193" s="2">
        <v>58.703972960000002</v>
      </c>
      <c r="M193" s="68">
        <v>60.72</v>
      </c>
      <c r="N193" s="2">
        <v>61.072815200000001</v>
      </c>
      <c r="O193" s="68">
        <v>62.54</v>
      </c>
      <c r="P193" s="7">
        <v>63.536439600000001</v>
      </c>
      <c r="Q193" s="70">
        <f t="shared" si="35"/>
        <v>293.01</v>
      </c>
      <c r="R193" s="71">
        <f t="shared" si="36"/>
        <v>289.70441444000005</v>
      </c>
    </row>
    <row r="194" spans="1:19" x14ac:dyDescent="0.25">
      <c r="A194" s="64" t="s">
        <v>275</v>
      </c>
      <c r="B194" s="90" t="s">
        <v>276</v>
      </c>
      <c r="C194" s="66" t="s">
        <v>659</v>
      </c>
      <c r="D194" s="67">
        <v>273.49</v>
      </c>
      <c r="E194" s="67">
        <v>267.62</v>
      </c>
      <c r="F194" s="11">
        <v>221.22650999999999</v>
      </c>
      <c r="G194" s="67">
        <v>265.24</v>
      </c>
      <c r="H194" s="2">
        <v>259.52888299719899</v>
      </c>
      <c r="I194" s="67">
        <v>271.74</v>
      </c>
      <c r="J194" s="2">
        <v>286.34679999999997</v>
      </c>
      <c r="K194" s="67">
        <v>272.12</v>
      </c>
      <c r="L194" s="2">
        <v>288.84186004268997</v>
      </c>
      <c r="M194" s="68">
        <v>272.14999999999998</v>
      </c>
      <c r="N194" s="2">
        <v>283.01216481272098</v>
      </c>
      <c r="O194" s="68">
        <v>280.31</v>
      </c>
      <c r="P194" s="7">
        <v>291.33227301073902</v>
      </c>
      <c r="Q194" s="70">
        <f t="shared" si="35"/>
        <v>1361.56</v>
      </c>
      <c r="R194" s="71">
        <f t="shared" si="36"/>
        <v>1409.0619808633489</v>
      </c>
    </row>
    <row r="195" spans="1:19" x14ac:dyDescent="0.25">
      <c r="A195" s="64" t="s">
        <v>277</v>
      </c>
      <c r="B195" s="87" t="s">
        <v>278</v>
      </c>
      <c r="C195" s="66" t="s">
        <v>659</v>
      </c>
      <c r="D195" s="67">
        <v>67.59</v>
      </c>
      <c r="E195" s="67">
        <v>63.5</v>
      </c>
      <c r="F195" s="11">
        <v>49.751510600000003</v>
      </c>
      <c r="G195" s="67">
        <v>67.069999999999993</v>
      </c>
      <c r="H195" s="2">
        <v>60.718882997199103</v>
      </c>
      <c r="I195" s="67">
        <v>79.739999999999995</v>
      </c>
      <c r="J195" s="2">
        <v>83.495999999999995</v>
      </c>
      <c r="K195" s="67">
        <v>86.9</v>
      </c>
      <c r="L195" s="2">
        <v>73.088920042689594</v>
      </c>
      <c r="M195" s="68">
        <v>94.56</v>
      </c>
      <c r="N195" s="2">
        <v>76.299954812721396</v>
      </c>
      <c r="O195" s="68">
        <v>97.4</v>
      </c>
      <c r="P195" s="7">
        <v>80.413023010738897</v>
      </c>
      <c r="Q195" s="70">
        <f t="shared" si="35"/>
        <v>425.66999999999996</v>
      </c>
      <c r="R195" s="71">
        <f t="shared" si="36"/>
        <v>374.01678086334903</v>
      </c>
    </row>
    <row r="196" spans="1:19" ht="15.75" customHeight="1" x14ac:dyDescent="0.25">
      <c r="A196" s="64" t="s">
        <v>279</v>
      </c>
      <c r="B196" s="90" t="s">
        <v>280</v>
      </c>
      <c r="C196" s="66" t="s">
        <v>659</v>
      </c>
      <c r="D196" s="67">
        <v>24.1</v>
      </c>
      <c r="E196" s="67">
        <v>36.56</v>
      </c>
      <c r="F196" s="11">
        <v>77.101090959999993</v>
      </c>
      <c r="G196" s="67">
        <v>25.43</v>
      </c>
      <c r="H196" s="2">
        <v>55.920108020000001</v>
      </c>
      <c r="I196" s="67">
        <v>30.8</v>
      </c>
      <c r="J196" s="2">
        <v>65.340638867999999</v>
      </c>
      <c r="K196" s="67">
        <v>47.56</v>
      </c>
      <c r="L196" s="2">
        <v>67.136322582719998</v>
      </c>
      <c r="M196" s="68">
        <v>31.29</v>
      </c>
      <c r="N196" s="2">
        <v>67.792607605228795</v>
      </c>
      <c r="O196" s="68">
        <v>32.22</v>
      </c>
      <c r="P196" s="7">
        <v>76.212999999999994</v>
      </c>
      <c r="Q196" s="70">
        <f t="shared" si="35"/>
        <v>167.3</v>
      </c>
      <c r="R196" s="71">
        <f t="shared" si="36"/>
        <v>332.40267707594876</v>
      </c>
    </row>
    <row r="197" spans="1:19" x14ac:dyDescent="0.25">
      <c r="A197" s="64" t="s">
        <v>281</v>
      </c>
      <c r="B197" s="90" t="s">
        <v>282</v>
      </c>
      <c r="C197" s="66" t="s">
        <v>659</v>
      </c>
      <c r="D197" s="67">
        <v>4.04</v>
      </c>
      <c r="E197" s="67">
        <v>15.78</v>
      </c>
      <c r="F197" s="11">
        <v>92.851309999999998</v>
      </c>
      <c r="G197" s="67">
        <v>88.94</v>
      </c>
      <c r="H197" s="2">
        <v>97.298608000000002</v>
      </c>
      <c r="I197" s="67">
        <v>87.35</v>
      </c>
      <c r="J197" s="2">
        <v>87.35</v>
      </c>
      <c r="K197" s="67">
        <v>80.36</v>
      </c>
      <c r="L197" s="2">
        <v>107.2283599</v>
      </c>
      <c r="M197" s="68">
        <v>78.63</v>
      </c>
      <c r="N197" s="2">
        <v>109.141482905</v>
      </c>
      <c r="O197" s="68">
        <v>80.989999999999995</v>
      </c>
      <c r="P197" s="7">
        <v>133.340256874164</v>
      </c>
      <c r="Q197" s="70">
        <f t="shared" si="35"/>
        <v>416.27</v>
      </c>
      <c r="R197" s="71">
        <f t="shared" si="36"/>
        <v>534.35870767916401</v>
      </c>
    </row>
    <row r="198" spans="1:19" x14ac:dyDescent="0.25">
      <c r="A198" s="64" t="s">
        <v>283</v>
      </c>
      <c r="B198" s="90" t="s">
        <v>284</v>
      </c>
      <c r="C198" s="66" t="s">
        <v>659</v>
      </c>
      <c r="D198" s="67">
        <v>1.78</v>
      </c>
      <c r="E198" s="67">
        <v>0.2</v>
      </c>
      <c r="F198" s="11">
        <v>0.20979444</v>
      </c>
      <c r="G198" s="67">
        <v>0.43</v>
      </c>
      <c r="H198" s="2">
        <v>0.23599999999999999</v>
      </c>
      <c r="I198" s="67">
        <v>0.43</v>
      </c>
      <c r="J198" s="2">
        <v>7.1999999999999995E-2</v>
      </c>
      <c r="K198" s="67">
        <v>0.43</v>
      </c>
      <c r="L198" s="2">
        <v>7.1999999999999995E-2</v>
      </c>
      <c r="M198" s="68">
        <v>0.43</v>
      </c>
      <c r="N198" s="2">
        <v>2.4E-2</v>
      </c>
      <c r="O198" s="68">
        <v>0.43</v>
      </c>
      <c r="P198" s="7">
        <v>2.4E-2</v>
      </c>
      <c r="Q198" s="70">
        <f t="shared" si="35"/>
        <v>2.15</v>
      </c>
      <c r="R198" s="71">
        <f t="shared" si="36"/>
        <v>0.42800000000000005</v>
      </c>
    </row>
    <row r="199" spans="1:19" ht="47.25" x14ac:dyDescent="0.25">
      <c r="A199" s="64" t="s">
        <v>285</v>
      </c>
      <c r="B199" s="90" t="s">
        <v>286</v>
      </c>
      <c r="C199" s="66" t="s">
        <v>659</v>
      </c>
      <c r="D199" s="67">
        <v>22.4</v>
      </c>
      <c r="E199" s="67">
        <v>13.73</v>
      </c>
      <c r="F199" s="11">
        <v>27.25656055</v>
      </c>
      <c r="G199" s="67">
        <v>44.93</v>
      </c>
      <c r="H199" s="2">
        <v>41.709252731281701</v>
      </c>
      <c r="I199" s="67">
        <v>36.9</v>
      </c>
      <c r="J199" s="2">
        <v>48.822086851961501</v>
      </c>
      <c r="K199" s="67">
        <v>31.79</v>
      </c>
      <c r="L199" s="2">
        <v>55.717307938869197</v>
      </c>
      <c r="M199" s="68">
        <v>25.6</v>
      </c>
      <c r="N199" s="2">
        <v>64.765253144348605</v>
      </c>
      <c r="O199" s="68">
        <v>26.34</v>
      </c>
      <c r="P199" s="7">
        <v>63.430170952567799</v>
      </c>
      <c r="Q199" s="70">
        <v>165.56</v>
      </c>
      <c r="R199" s="71">
        <f t="shared" si="36"/>
        <v>274.44407161902882</v>
      </c>
    </row>
    <row r="200" spans="1:19" x14ac:dyDescent="0.25">
      <c r="A200" s="64" t="s">
        <v>287</v>
      </c>
      <c r="B200" s="90" t="s">
        <v>288</v>
      </c>
      <c r="C200" s="66" t="s">
        <v>659</v>
      </c>
      <c r="D200" s="67">
        <v>101.16</v>
      </c>
      <c r="E200" s="67">
        <v>196.66799999999998</v>
      </c>
      <c r="F200" s="88">
        <v>81.8087905900002</v>
      </c>
      <c r="G200" s="67">
        <v>64.28</v>
      </c>
      <c r="H200" s="2">
        <v>100.813123002661</v>
      </c>
      <c r="I200" s="67">
        <v>63.21</v>
      </c>
      <c r="J200" s="2">
        <v>57.087755316015098</v>
      </c>
      <c r="K200" s="67">
        <v>67.2</v>
      </c>
      <c r="L200" s="2">
        <v>81.961526046907494</v>
      </c>
      <c r="M200" s="2">
        <v>68.61</v>
      </c>
      <c r="N200" s="2">
        <v>92.711299211647997</v>
      </c>
      <c r="O200" s="2">
        <v>70.67</v>
      </c>
      <c r="P200" s="7">
        <v>120.813862601113</v>
      </c>
      <c r="Q200" s="70">
        <v>333.97</v>
      </c>
      <c r="R200" s="71">
        <f t="shared" si="36"/>
        <v>453.38756617834457</v>
      </c>
    </row>
    <row r="201" spans="1:19" ht="31.5" x14ac:dyDescent="0.25">
      <c r="A201" s="64" t="s">
        <v>289</v>
      </c>
      <c r="B201" s="81" t="s">
        <v>290</v>
      </c>
      <c r="C201" s="66" t="s">
        <v>659</v>
      </c>
      <c r="D201" s="67">
        <v>0</v>
      </c>
      <c r="E201" s="67">
        <v>0</v>
      </c>
      <c r="F201" s="67">
        <v>0</v>
      </c>
      <c r="G201" s="67">
        <v>0</v>
      </c>
      <c r="H201" s="67">
        <v>0</v>
      </c>
      <c r="I201" s="67">
        <v>0</v>
      </c>
      <c r="J201" s="67">
        <v>0</v>
      </c>
      <c r="K201" s="67">
        <v>0</v>
      </c>
      <c r="L201" s="67">
        <v>0</v>
      </c>
      <c r="M201" s="67">
        <v>0</v>
      </c>
      <c r="N201" s="67">
        <v>0</v>
      </c>
      <c r="O201" s="67">
        <v>0</v>
      </c>
      <c r="P201" s="99">
        <v>0</v>
      </c>
      <c r="Q201" s="131">
        <v>0</v>
      </c>
      <c r="R201" s="132">
        <v>0</v>
      </c>
    </row>
    <row r="202" spans="1:19" ht="31.5" x14ac:dyDescent="0.25">
      <c r="A202" s="64" t="s">
        <v>291</v>
      </c>
      <c r="B202" s="90" t="s">
        <v>292</v>
      </c>
      <c r="C202" s="66" t="s">
        <v>659</v>
      </c>
      <c r="D202" s="67">
        <v>0</v>
      </c>
      <c r="E202" s="67">
        <v>0</v>
      </c>
      <c r="F202" s="67">
        <v>0</v>
      </c>
      <c r="G202" s="67">
        <v>0</v>
      </c>
      <c r="H202" s="67">
        <v>0</v>
      </c>
      <c r="I202" s="67">
        <v>0</v>
      </c>
      <c r="J202" s="67">
        <v>0</v>
      </c>
      <c r="K202" s="67">
        <v>0</v>
      </c>
      <c r="L202" s="67">
        <v>0</v>
      </c>
      <c r="M202" s="67">
        <v>0</v>
      </c>
      <c r="N202" s="67">
        <v>0</v>
      </c>
      <c r="O202" s="67">
        <v>0</v>
      </c>
      <c r="P202" s="99">
        <v>0</v>
      </c>
      <c r="Q202" s="131">
        <v>0</v>
      </c>
      <c r="R202" s="132">
        <v>0</v>
      </c>
    </row>
    <row r="203" spans="1:19" ht="31.5" x14ac:dyDescent="0.25">
      <c r="A203" s="64" t="s">
        <v>293</v>
      </c>
      <c r="B203" s="90" t="s">
        <v>665</v>
      </c>
      <c r="C203" s="66" t="s">
        <v>659</v>
      </c>
      <c r="D203" s="67">
        <v>0</v>
      </c>
      <c r="E203" s="67">
        <v>0</v>
      </c>
      <c r="F203" s="67">
        <v>0</v>
      </c>
      <c r="G203" s="67">
        <v>0</v>
      </c>
      <c r="H203" s="67">
        <v>0</v>
      </c>
      <c r="I203" s="67">
        <v>0</v>
      </c>
      <c r="J203" s="67">
        <v>0</v>
      </c>
      <c r="K203" s="67">
        <v>0</v>
      </c>
      <c r="L203" s="67">
        <v>0</v>
      </c>
      <c r="M203" s="67">
        <v>0</v>
      </c>
      <c r="N203" s="67">
        <v>0</v>
      </c>
      <c r="O203" s="67">
        <v>0</v>
      </c>
      <c r="P203" s="99">
        <v>0</v>
      </c>
      <c r="Q203" s="131">
        <v>0</v>
      </c>
      <c r="R203" s="132">
        <v>0</v>
      </c>
    </row>
    <row r="204" spans="1:19" ht="31.5" x14ac:dyDescent="0.25">
      <c r="A204" s="64" t="s">
        <v>294</v>
      </c>
      <c r="B204" s="87" t="s">
        <v>295</v>
      </c>
      <c r="C204" s="66" t="s">
        <v>659</v>
      </c>
      <c r="D204" s="67">
        <v>0</v>
      </c>
      <c r="E204" s="67">
        <v>0</v>
      </c>
      <c r="F204" s="67">
        <v>0</v>
      </c>
      <c r="G204" s="67">
        <v>0</v>
      </c>
      <c r="H204" s="67">
        <v>0</v>
      </c>
      <c r="I204" s="67">
        <v>0</v>
      </c>
      <c r="J204" s="67">
        <v>0</v>
      </c>
      <c r="K204" s="67">
        <v>0</v>
      </c>
      <c r="L204" s="67">
        <v>0</v>
      </c>
      <c r="M204" s="67">
        <v>0</v>
      </c>
      <c r="N204" s="67">
        <v>0</v>
      </c>
      <c r="O204" s="67">
        <v>0</v>
      </c>
      <c r="P204" s="99">
        <v>0</v>
      </c>
      <c r="Q204" s="131">
        <v>0</v>
      </c>
      <c r="R204" s="132">
        <v>0</v>
      </c>
    </row>
    <row r="205" spans="1:19" x14ac:dyDescent="0.25">
      <c r="A205" s="64" t="s">
        <v>296</v>
      </c>
      <c r="B205" s="95" t="s">
        <v>297</v>
      </c>
      <c r="C205" s="66" t="s">
        <v>659</v>
      </c>
      <c r="D205" s="67">
        <v>0</v>
      </c>
      <c r="E205" s="67">
        <v>0</v>
      </c>
      <c r="F205" s="67">
        <v>0</v>
      </c>
      <c r="G205" s="67">
        <v>0</v>
      </c>
      <c r="H205" s="67">
        <v>0</v>
      </c>
      <c r="I205" s="67">
        <v>0</v>
      </c>
      <c r="J205" s="67">
        <v>0</v>
      </c>
      <c r="K205" s="67">
        <v>0</v>
      </c>
      <c r="L205" s="67">
        <v>0</v>
      </c>
      <c r="M205" s="67">
        <v>0</v>
      </c>
      <c r="N205" s="67">
        <v>0</v>
      </c>
      <c r="O205" s="67">
        <v>0</v>
      </c>
      <c r="P205" s="99">
        <v>0</v>
      </c>
      <c r="Q205" s="131">
        <v>0</v>
      </c>
      <c r="R205" s="132">
        <v>0</v>
      </c>
    </row>
    <row r="206" spans="1:19" ht="31.5" x14ac:dyDescent="0.25">
      <c r="A206" s="64" t="s">
        <v>298</v>
      </c>
      <c r="B206" s="95" t="s">
        <v>299</v>
      </c>
      <c r="C206" s="66" t="s">
        <v>659</v>
      </c>
      <c r="D206" s="67">
        <v>0</v>
      </c>
      <c r="E206" s="67">
        <v>0</v>
      </c>
      <c r="F206" s="67">
        <v>0</v>
      </c>
      <c r="G206" s="67">
        <v>0</v>
      </c>
      <c r="H206" s="67">
        <v>0</v>
      </c>
      <c r="I206" s="67">
        <v>0</v>
      </c>
      <c r="J206" s="67">
        <v>0</v>
      </c>
      <c r="K206" s="67">
        <v>0</v>
      </c>
      <c r="L206" s="67">
        <v>0</v>
      </c>
      <c r="M206" s="67">
        <v>0</v>
      </c>
      <c r="N206" s="67">
        <v>0</v>
      </c>
      <c r="O206" s="67">
        <v>0</v>
      </c>
      <c r="P206" s="99">
        <v>0</v>
      </c>
      <c r="Q206" s="131">
        <v>0</v>
      </c>
      <c r="R206" s="132">
        <v>0</v>
      </c>
    </row>
    <row r="207" spans="1:19" x14ac:dyDescent="0.25">
      <c r="A207" s="64" t="s">
        <v>300</v>
      </c>
      <c r="B207" s="90" t="s">
        <v>301</v>
      </c>
      <c r="C207" s="66" t="s">
        <v>659</v>
      </c>
      <c r="D207" s="67">
        <v>0</v>
      </c>
      <c r="E207" s="67">
        <v>0</v>
      </c>
      <c r="F207" s="67">
        <v>0</v>
      </c>
      <c r="G207" s="67">
        <v>0</v>
      </c>
      <c r="H207" s="67">
        <v>0</v>
      </c>
      <c r="I207" s="67">
        <v>0</v>
      </c>
      <c r="J207" s="67">
        <v>0</v>
      </c>
      <c r="K207" s="67">
        <v>0</v>
      </c>
      <c r="L207" s="67">
        <v>0</v>
      </c>
      <c r="M207" s="67">
        <v>0</v>
      </c>
      <c r="N207" s="67">
        <v>0</v>
      </c>
      <c r="O207" s="67">
        <v>0</v>
      </c>
      <c r="P207" s="99">
        <v>0</v>
      </c>
      <c r="Q207" s="131">
        <v>0</v>
      </c>
      <c r="R207" s="132">
        <v>0</v>
      </c>
    </row>
    <row r="208" spans="1:19" ht="15.75" customHeight="1" x14ac:dyDescent="0.25">
      <c r="A208" s="64" t="s">
        <v>695</v>
      </c>
      <c r="B208" s="81" t="s">
        <v>302</v>
      </c>
      <c r="C208" s="66" t="s">
        <v>659</v>
      </c>
      <c r="D208" s="82">
        <v>342.23399999999998</v>
      </c>
      <c r="E208" s="82">
        <f t="shared" ref="E208:O208" si="37">E209+E216+E217</f>
        <v>545.98</v>
      </c>
      <c r="F208" s="82">
        <v>443.24932969999998</v>
      </c>
      <c r="G208" s="82">
        <f t="shared" si="37"/>
        <v>418.9</v>
      </c>
      <c r="H208" s="91">
        <v>542.455422</v>
      </c>
      <c r="I208" s="82">
        <f t="shared" si="37"/>
        <v>438.82</v>
      </c>
      <c r="J208" s="91">
        <v>592.08808799999997</v>
      </c>
      <c r="K208" s="82">
        <f t="shared" si="37"/>
        <v>452.34</v>
      </c>
      <c r="L208" s="82">
        <v>545.59794899999997</v>
      </c>
      <c r="M208" s="82">
        <f t="shared" si="37"/>
        <v>466.26</v>
      </c>
      <c r="N208" s="133">
        <v>492.13467100000003</v>
      </c>
      <c r="O208" s="82">
        <f t="shared" si="37"/>
        <v>466.25999999999993</v>
      </c>
      <c r="P208" s="93">
        <v>488.93565799999999</v>
      </c>
      <c r="Q208" s="85">
        <f t="shared" ref="Q208:R212" si="38">G208+I208+K208+M208+O208</f>
        <v>2242.58</v>
      </c>
      <c r="R208" s="86">
        <f t="shared" si="38"/>
        <v>2661.2117880000001</v>
      </c>
      <c r="S208" s="134"/>
    </row>
    <row r="209" spans="1:18" x14ac:dyDescent="0.25">
      <c r="A209" s="64" t="s">
        <v>303</v>
      </c>
      <c r="B209" s="90" t="s">
        <v>304</v>
      </c>
      <c r="C209" s="66" t="s">
        <v>659</v>
      </c>
      <c r="D209" s="67">
        <f t="shared" ref="D209:O209" si="39">D210+D211+D212+D213+D214+D215</f>
        <v>337.673</v>
      </c>
      <c r="E209" s="67">
        <f t="shared" si="39"/>
        <v>541.74</v>
      </c>
      <c r="F209" s="67">
        <v>443.24932969999998</v>
      </c>
      <c r="G209" s="67">
        <f>G210+G211+G212+G213+G214+G215-0.01</f>
        <v>418.9</v>
      </c>
      <c r="H209" s="88">
        <v>542.455422</v>
      </c>
      <c r="I209" s="67">
        <f t="shared" si="39"/>
        <v>438.82</v>
      </c>
      <c r="J209" s="88">
        <v>592.08808799999997</v>
      </c>
      <c r="K209" s="67">
        <f t="shared" si="39"/>
        <v>452.34</v>
      </c>
      <c r="L209" s="67">
        <v>545.59794899999997</v>
      </c>
      <c r="M209" s="67">
        <f>M210+M211+M212+M213+M214+M215-0.01</f>
        <v>466.26</v>
      </c>
      <c r="N209" s="135">
        <v>492.13467100000003</v>
      </c>
      <c r="O209" s="67">
        <f t="shared" si="39"/>
        <v>466.25999999999993</v>
      </c>
      <c r="P209" s="120">
        <v>488.93565799999999</v>
      </c>
      <c r="Q209" s="70">
        <f t="shared" si="38"/>
        <v>2242.58</v>
      </c>
      <c r="R209" s="71">
        <f t="shared" si="38"/>
        <v>2661.2117880000001</v>
      </c>
    </row>
    <row r="210" spans="1:18" x14ac:dyDescent="0.25">
      <c r="A210" s="64" t="s">
        <v>305</v>
      </c>
      <c r="B210" s="87" t="s">
        <v>306</v>
      </c>
      <c r="C210" s="66" t="s">
        <v>659</v>
      </c>
      <c r="D210" s="67">
        <v>337.673</v>
      </c>
      <c r="E210" s="67">
        <v>308.52999999999997</v>
      </c>
      <c r="F210" s="88">
        <v>170.66434770000001</v>
      </c>
      <c r="G210" s="67">
        <v>308.83999999999997</v>
      </c>
      <c r="H210" s="11">
        <v>252.96285900000001</v>
      </c>
      <c r="I210" s="88">
        <v>299.12</v>
      </c>
      <c r="J210" s="11">
        <v>357.592062</v>
      </c>
      <c r="K210" s="88">
        <v>258.14</v>
      </c>
      <c r="L210" s="11">
        <v>320.84382299999999</v>
      </c>
      <c r="M210" s="11">
        <v>254.29</v>
      </c>
      <c r="N210" s="11">
        <v>388.862122</v>
      </c>
      <c r="O210" s="2">
        <v>288.83</v>
      </c>
      <c r="P210" s="11">
        <v>334.54754500000001</v>
      </c>
      <c r="Q210" s="70">
        <f t="shared" si="38"/>
        <v>1409.22</v>
      </c>
      <c r="R210" s="71">
        <f t="shared" si="38"/>
        <v>1654.808411</v>
      </c>
    </row>
    <row r="211" spans="1:18" x14ac:dyDescent="0.25">
      <c r="A211" s="64" t="s">
        <v>307</v>
      </c>
      <c r="B211" s="87" t="s">
        <v>308</v>
      </c>
      <c r="C211" s="66" t="s">
        <v>659</v>
      </c>
      <c r="D211" s="67">
        <v>0</v>
      </c>
      <c r="E211" s="67">
        <v>195.99</v>
      </c>
      <c r="F211" s="88">
        <v>121.5919797</v>
      </c>
      <c r="G211" s="67">
        <v>104.47</v>
      </c>
      <c r="H211" s="11">
        <v>273.21023400000001</v>
      </c>
      <c r="I211" s="88">
        <v>132.19</v>
      </c>
      <c r="J211" s="11">
        <v>215.80770899999999</v>
      </c>
      <c r="K211" s="88">
        <v>186.31</v>
      </c>
      <c r="L211" s="11">
        <v>215.872738</v>
      </c>
      <c r="M211" s="11">
        <v>204</v>
      </c>
      <c r="N211" s="11">
        <v>95.069094000000007</v>
      </c>
      <c r="O211" s="2">
        <v>169.97</v>
      </c>
      <c r="P211" s="11">
        <v>145.069988</v>
      </c>
      <c r="Q211" s="70">
        <f t="shared" si="38"/>
        <v>796.94</v>
      </c>
      <c r="R211" s="71">
        <f t="shared" si="38"/>
        <v>945.029763</v>
      </c>
    </row>
    <row r="212" spans="1:18" ht="31.5" x14ac:dyDescent="0.25">
      <c r="A212" s="64" t="s">
        <v>309</v>
      </c>
      <c r="B212" s="87" t="s">
        <v>310</v>
      </c>
      <c r="C212" s="66" t="s">
        <v>659</v>
      </c>
      <c r="D212" s="88">
        <v>0</v>
      </c>
      <c r="E212" s="88">
        <v>0</v>
      </c>
      <c r="F212" s="88">
        <v>0</v>
      </c>
      <c r="G212" s="88">
        <v>5.6</v>
      </c>
      <c r="H212" s="11">
        <v>16.282329000000001</v>
      </c>
      <c r="I212" s="88">
        <v>7.51</v>
      </c>
      <c r="J212" s="11">
        <v>18.688317000000001</v>
      </c>
      <c r="K212" s="88">
        <v>7.89</v>
      </c>
      <c r="L212" s="11">
        <v>8.8813879999999994</v>
      </c>
      <c r="M212" s="11">
        <v>7.98</v>
      </c>
      <c r="N212" s="11">
        <v>8.2034549999999999</v>
      </c>
      <c r="O212" s="11">
        <v>7.46</v>
      </c>
      <c r="P212" s="11">
        <v>9.3181250000000002</v>
      </c>
      <c r="Q212" s="70">
        <f t="shared" si="38"/>
        <v>36.44</v>
      </c>
      <c r="R212" s="71">
        <f t="shared" si="38"/>
        <v>61.373614000000003</v>
      </c>
    </row>
    <row r="213" spans="1:18" ht="31.5" x14ac:dyDescent="0.25">
      <c r="A213" s="64" t="s">
        <v>311</v>
      </c>
      <c r="B213" s="87" t="s">
        <v>312</v>
      </c>
      <c r="C213" s="66" t="s">
        <v>659</v>
      </c>
      <c r="D213" s="88">
        <v>0</v>
      </c>
      <c r="E213" s="88">
        <v>37.22</v>
      </c>
      <c r="F213" s="88">
        <v>6.1388547999999998</v>
      </c>
      <c r="G213" s="88">
        <v>0</v>
      </c>
      <c r="H213" s="11">
        <v>0</v>
      </c>
      <c r="I213" s="88">
        <v>0</v>
      </c>
      <c r="J213" s="11">
        <v>0</v>
      </c>
      <c r="K213" s="88">
        <v>0</v>
      </c>
      <c r="L213" s="11">
        <v>0</v>
      </c>
      <c r="M213" s="76">
        <v>0</v>
      </c>
      <c r="N213" s="11">
        <v>0</v>
      </c>
      <c r="O213" s="76">
        <v>0</v>
      </c>
      <c r="P213" s="17">
        <v>0</v>
      </c>
      <c r="Q213" s="18">
        <v>0</v>
      </c>
      <c r="R213" s="10">
        <v>0</v>
      </c>
    </row>
    <row r="214" spans="1:18" ht="31.5" x14ac:dyDescent="0.25">
      <c r="A214" s="64" t="s">
        <v>313</v>
      </c>
      <c r="B214" s="87" t="s">
        <v>314</v>
      </c>
      <c r="C214" s="66" t="s">
        <v>659</v>
      </c>
      <c r="D214" s="88">
        <v>0</v>
      </c>
      <c r="E214" s="88">
        <v>0</v>
      </c>
      <c r="F214" s="88">
        <v>0</v>
      </c>
      <c r="G214" s="88">
        <v>0</v>
      </c>
      <c r="H214" s="88">
        <v>0</v>
      </c>
      <c r="I214" s="88">
        <v>0</v>
      </c>
      <c r="J214" s="88">
        <v>0</v>
      </c>
      <c r="K214" s="88">
        <v>0</v>
      </c>
      <c r="L214" s="88">
        <v>0</v>
      </c>
      <c r="M214" s="88">
        <v>0</v>
      </c>
      <c r="N214" s="88">
        <v>0</v>
      </c>
      <c r="O214" s="88">
        <v>0</v>
      </c>
      <c r="P214" s="120">
        <v>0</v>
      </c>
      <c r="Q214" s="18">
        <v>0</v>
      </c>
      <c r="R214" s="10">
        <v>0</v>
      </c>
    </row>
    <row r="215" spans="1:18" ht="31.5" x14ac:dyDescent="0.25">
      <c r="A215" s="64" t="s">
        <v>315</v>
      </c>
      <c r="B215" s="87" t="s">
        <v>316</v>
      </c>
      <c r="C215" s="66" t="s">
        <v>659</v>
      </c>
      <c r="D215" s="88">
        <v>0</v>
      </c>
      <c r="E215" s="88">
        <v>0</v>
      </c>
      <c r="F215" s="88">
        <v>144.85414750000001</v>
      </c>
      <c r="G215" s="88">
        <v>0</v>
      </c>
      <c r="H215" s="88">
        <v>0</v>
      </c>
      <c r="I215" s="88">
        <v>0</v>
      </c>
      <c r="J215" s="88">
        <v>0</v>
      </c>
      <c r="K215" s="88">
        <v>0</v>
      </c>
      <c r="L215" s="88">
        <v>0</v>
      </c>
      <c r="M215" s="88">
        <v>0</v>
      </c>
      <c r="N215" s="88">
        <v>0</v>
      </c>
      <c r="O215" s="88">
        <v>0</v>
      </c>
      <c r="P215" s="120">
        <v>0</v>
      </c>
      <c r="Q215" s="18">
        <v>0</v>
      </c>
      <c r="R215" s="10">
        <v>0</v>
      </c>
    </row>
    <row r="216" spans="1:18" x14ac:dyDescent="0.25">
      <c r="A216" s="64" t="s">
        <v>317</v>
      </c>
      <c r="B216" s="90" t="s">
        <v>318</v>
      </c>
      <c r="C216" s="66" t="s">
        <v>659</v>
      </c>
      <c r="D216" s="88">
        <v>0</v>
      </c>
      <c r="E216" s="88">
        <v>0</v>
      </c>
      <c r="F216" s="88">
        <v>0</v>
      </c>
      <c r="G216" s="88">
        <v>0</v>
      </c>
      <c r="H216" s="88">
        <v>0</v>
      </c>
      <c r="I216" s="88">
        <v>0</v>
      </c>
      <c r="J216" s="88">
        <v>0</v>
      </c>
      <c r="K216" s="88">
        <v>0</v>
      </c>
      <c r="L216" s="88">
        <v>0</v>
      </c>
      <c r="M216" s="88">
        <v>0</v>
      </c>
      <c r="N216" s="88">
        <v>0</v>
      </c>
      <c r="O216" s="88">
        <v>0</v>
      </c>
      <c r="P216" s="120">
        <v>0</v>
      </c>
      <c r="Q216" s="18">
        <v>0</v>
      </c>
      <c r="R216" s="10">
        <v>0</v>
      </c>
    </row>
    <row r="217" spans="1:18" ht="31.5" x14ac:dyDescent="0.25">
      <c r="A217" s="64" t="s">
        <v>319</v>
      </c>
      <c r="B217" s="90" t="s">
        <v>320</v>
      </c>
      <c r="C217" s="66" t="s">
        <v>659</v>
      </c>
      <c r="D217" s="88">
        <v>4.5599999999999996</v>
      </c>
      <c r="E217" s="88">
        <v>4.24</v>
      </c>
      <c r="F217" s="11">
        <v>0</v>
      </c>
      <c r="G217" s="88">
        <v>0</v>
      </c>
      <c r="H217" s="88">
        <v>0</v>
      </c>
      <c r="I217" s="88">
        <v>0</v>
      </c>
      <c r="J217" s="88">
        <v>0</v>
      </c>
      <c r="K217" s="88">
        <v>0</v>
      </c>
      <c r="L217" s="88">
        <v>0</v>
      </c>
      <c r="M217" s="88">
        <v>0</v>
      </c>
      <c r="N217" s="88">
        <v>0</v>
      </c>
      <c r="O217" s="88">
        <v>0</v>
      </c>
      <c r="P217" s="120">
        <v>0</v>
      </c>
      <c r="Q217" s="18">
        <v>0</v>
      </c>
      <c r="R217" s="10">
        <v>0</v>
      </c>
    </row>
    <row r="218" spans="1:18" x14ac:dyDescent="0.25">
      <c r="A218" s="64" t="s">
        <v>321</v>
      </c>
      <c r="B218" s="90" t="s">
        <v>105</v>
      </c>
      <c r="C218" s="66" t="s">
        <v>218</v>
      </c>
      <c r="D218" s="88" t="s">
        <v>686</v>
      </c>
      <c r="E218" s="88" t="s">
        <v>686</v>
      </c>
      <c r="F218" s="11" t="s">
        <v>218</v>
      </c>
      <c r="G218" s="88" t="s">
        <v>686</v>
      </c>
      <c r="H218" s="11" t="s">
        <v>218</v>
      </c>
      <c r="I218" s="88" t="s">
        <v>686</v>
      </c>
      <c r="J218" s="11" t="s">
        <v>218</v>
      </c>
      <c r="K218" s="88" t="s">
        <v>686</v>
      </c>
      <c r="L218" s="11" t="s">
        <v>218</v>
      </c>
      <c r="M218" s="76" t="s">
        <v>686</v>
      </c>
      <c r="N218" s="11" t="s">
        <v>218</v>
      </c>
      <c r="O218" s="76" t="s">
        <v>686</v>
      </c>
      <c r="P218" s="17" t="s">
        <v>218</v>
      </c>
      <c r="Q218" s="18" t="s">
        <v>686</v>
      </c>
      <c r="R218" s="10" t="s">
        <v>686</v>
      </c>
    </row>
    <row r="219" spans="1:18" ht="31.5" x14ac:dyDescent="0.25">
      <c r="A219" s="64" t="s">
        <v>322</v>
      </c>
      <c r="B219" s="90" t="s">
        <v>323</v>
      </c>
      <c r="C219" s="66" t="s">
        <v>659</v>
      </c>
      <c r="D219" s="88">
        <v>0</v>
      </c>
      <c r="E219" s="88">
        <v>0</v>
      </c>
      <c r="F219" s="88">
        <v>0</v>
      </c>
      <c r="G219" s="88">
        <v>0</v>
      </c>
      <c r="H219" s="88">
        <v>0</v>
      </c>
      <c r="I219" s="88">
        <v>0</v>
      </c>
      <c r="J219" s="88">
        <v>0</v>
      </c>
      <c r="K219" s="88">
        <v>0</v>
      </c>
      <c r="L219" s="88">
        <v>0</v>
      </c>
      <c r="M219" s="88">
        <v>0</v>
      </c>
      <c r="N219" s="88">
        <v>0</v>
      </c>
      <c r="O219" s="88">
        <v>0</v>
      </c>
      <c r="P219" s="17">
        <v>0</v>
      </c>
      <c r="Q219" s="18">
        <v>0</v>
      </c>
      <c r="R219" s="10">
        <v>0</v>
      </c>
    </row>
    <row r="220" spans="1:18" x14ac:dyDescent="0.25">
      <c r="A220" s="64" t="s">
        <v>324</v>
      </c>
      <c r="B220" s="81" t="s">
        <v>325</v>
      </c>
      <c r="C220" s="66" t="s">
        <v>659</v>
      </c>
      <c r="D220" s="82">
        <f t="shared" ref="D220:O220" si="40">D221+D222+D226+D227+D230+D231+D232</f>
        <v>5.62</v>
      </c>
      <c r="E220" s="82">
        <f t="shared" si="40"/>
        <v>139.13</v>
      </c>
      <c r="F220" s="82">
        <v>335.99314440000001</v>
      </c>
      <c r="G220" s="82">
        <f t="shared" si="40"/>
        <v>102.25</v>
      </c>
      <c r="H220" s="82">
        <v>109.164</v>
      </c>
      <c r="I220" s="82">
        <f t="shared" si="40"/>
        <v>2.25</v>
      </c>
      <c r="J220" s="82">
        <v>340</v>
      </c>
      <c r="K220" s="82">
        <f t="shared" si="40"/>
        <v>2.25</v>
      </c>
      <c r="L220" s="82">
        <v>190</v>
      </c>
      <c r="M220" s="82">
        <f t="shared" si="40"/>
        <v>2.25</v>
      </c>
      <c r="N220" s="82">
        <v>100</v>
      </c>
      <c r="O220" s="82">
        <f t="shared" si="40"/>
        <v>2.25</v>
      </c>
      <c r="P220" s="84">
        <v>99</v>
      </c>
      <c r="Q220" s="85">
        <f t="shared" ref="Q220:R224" si="41">G220+I220+K220+M220+O220</f>
        <v>111.25</v>
      </c>
      <c r="R220" s="86">
        <f t="shared" si="41"/>
        <v>838.16399999999999</v>
      </c>
    </row>
    <row r="221" spans="1:18" x14ac:dyDescent="0.25">
      <c r="A221" s="64" t="s">
        <v>326</v>
      </c>
      <c r="B221" s="90" t="s">
        <v>327</v>
      </c>
      <c r="C221" s="66" t="s">
        <v>659</v>
      </c>
      <c r="D221" s="67">
        <v>5.62</v>
      </c>
      <c r="E221" s="67">
        <v>9.16</v>
      </c>
      <c r="F221" s="11">
        <v>16.989428870000001</v>
      </c>
      <c r="G221" s="67">
        <v>2.25</v>
      </c>
      <c r="H221" s="2">
        <v>9.1639999999999997</v>
      </c>
      <c r="I221" s="67">
        <v>2.25</v>
      </c>
      <c r="J221" s="67">
        <v>0</v>
      </c>
      <c r="K221" s="67">
        <v>2.25</v>
      </c>
      <c r="L221" s="67">
        <v>0</v>
      </c>
      <c r="M221" s="68">
        <v>2.25</v>
      </c>
      <c r="N221" s="67">
        <v>0</v>
      </c>
      <c r="O221" s="68">
        <v>2.25</v>
      </c>
      <c r="P221" s="99">
        <v>0</v>
      </c>
      <c r="Q221" s="70">
        <f t="shared" si="41"/>
        <v>11.25</v>
      </c>
      <c r="R221" s="71">
        <f t="shared" si="41"/>
        <v>9.1639999999999997</v>
      </c>
    </row>
    <row r="222" spans="1:18" ht="15.75" customHeight="1" x14ac:dyDescent="0.25">
      <c r="A222" s="64" t="s">
        <v>328</v>
      </c>
      <c r="B222" s="90" t="s">
        <v>666</v>
      </c>
      <c r="C222" s="66" t="s">
        <v>659</v>
      </c>
      <c r="D222" s="67">
        <v>0</v>
      </c>
      <c r="E222" s="67">
        <v>129.94999999999999</v>
      </c>
      <c r="F222" s="11">
        <v>319.00371553000002</v>
      </c>
      <c r="G222" s="67">
        <v>100</v>
      </c>
      <c r="H222" s="2">
        <v>100</v>
      </c>
      <c r="I222" s="67">
        <v>0</v>
      </c>
      <c r="J222" s="2">
        <v>340</v>
      </c>
      <c r="K222" s="67">
        <v>0</v>
      </c>
      <c r="L222" s="2">
        <v>190</v>
      </c>
      <c r="M222" s="68">
        <v>0</v>
      </c>
      <c r="N222" s="2">
        <v>100</v>
      </c>
      <c r="O222" s="68">
        <v>0</v>
      </c>
      <c r="P222" s="7">
        <v>99</v>
      </c>
      <c r="Q222" s="70">
        <f t="shared" si="41"/>
        <v>100</v>
      </c>
      <c r="R222" s="71">
        <f t="shared" si="41"/>
        <v>829</v>
      </c>
    </row>
    <row r="223" spans="1:18" x14ac:dyDescent="0.25">
      <c r="A223" s="64" t="s">
        <v>329</v>
      </c>
      <c r="B223" s="87" t="s">
        <v>330</v>
      </c>
      <c r="C223" s="66" t="s">
        <v>659</v>
      </c>
      <c r="D223" s="67">
        <v>0</v>
      </c>
      <c r="E223" s="67">
        <v>25.62</v>
      </c>
      <c r="F223" s="88">
        <v>319.00371553000002</v>
      </c>
      <c r="G223" s="67">
        <v>100</v>
      </c>
      <c r="H223" s="2">
        <v>100</v>
      </c>
      <c r="I223" s="67">
        <v>0</v>
      </c>
      <c r="J223" s="2">
        <v>340</v>
      </c>
      <c r="K223" s="67">
        <v>0</v>
      </c>
      <c r="L223" s="2">
        <v>190</v>
      </c>
      <c r="M223" s="68">
        <v>0</v>
      </c>
      <c r="N223" s="2">
        <v>100</v>
      </c>
      <c r="O223" s="68">
        <v>0</v>
      </c>
      <c r="P223" s="17">
        <v>99</v>
      </c>
      <c r="Q223" s="70">
        <f t="shared" si="41"/>
        <v>100</v>
      </c>
      <c r="R223" s="71">
        <f t="shared" si="41"/>
        <v>829</v>
      </c>
    </row>
    <row r="224" spans="1:18" x14ac:dyDescent="0.25">
      <c r="A224" s="64" t="s">
        <v>331</v>
      </c>
      <c r="B224" s="87" t="s">
        <v>332</v>
      </c>
      <c r="C224" s="66" t="s">
        <v>659</v>
      </c>
      <c r="D224" s="67">
        <v>0</v>
      </c>
      <c r="E224" s="67">
        <v>104.33</v>
      </c>
      <c r="F224" s="12">
        <v>0</v>
      </c>
      <c r="G224" s="67">
        <v>0</v>
      </c>
      <c r="H224" s="67">
        <v>0</v>
      </c>
      <c r="I224" s="67">
        <v>0</v>
      </c>
      <c r="J224" s="67">
        <v>0</v>
      </c>
      <c r="K224" s="67">
        <v>0</v>
      </c>
      <c r="L224" s="67">
        <v>0</v>
      </c>
      <c r="M224" s="67">
        <v>0</v>
      </c>
      <c r="N224" s="67">
        <v>0</v>
      </c>
      <c r="O224" s="67">
        <v>0</v>
      </c>
      <c r="P224" s="120">
        <v>0</v>
      </c>
      <c r="Q224" s="70">
        <f t="shared" si="41"/>
        <v>0</v>
      </c>
      <c r="R224" s="71">
        <f t="shared" si="41"/>
        <v>0</v>
      </c>
    </row>
    <row r="225" spans="1:18" x14ac:dyDescent="0.25">
      <c r="A225" s="64" t="s">
        <v>333</v>
      </c>
      <c r="B225" s="87" t="s">
        <v>334</v>
      </c>
      <c r="C225" s="66" t="s">
        <v>659</v>
      </c>
      <c r="D225" s="67">
        <v>0</v>
      </c>
      <c r="E225" s="67">
        <v>0</v>
      </c>
      <c r="F225" s="67">
        <v>0</v>
      </c>
      <c r="G225" s="67">
        <v>0</v>
      </c>
      <c r="H225" s="67">
        <v>0</v>
      </c>
      <c r="I225" s="67">
        <v>0</v>
      </c>
      <c r="J225" s="67">
        <v>0</v>
      </c>
      <c r="K225" s="67">
        <v>0</v>
      </c>
      <c r="L225" s="67">
        <v>0</v>
      </c>
      <c r="M225" s="67">
        <v>0</v>
      </c>
      <c r="N225" s="67">
        <v>0</v>
      </c>
      <c r="O225" s="67">
        <v>0</v>
      </c>
      <c r="P225" s="120">
        <v>0</v>
      </c>
      <c r="Q225" s="129">
        <v>0</v>
      </c>
      <c r="R225" s="130">
        <v>0</v>
      </c>
    </row>
    <row r="226" spans="1:18" x14ac:dyDescent="0.25">
      <c r="A226" s="64" t="s">
        <v>335</v>
      </c>
      <c r="B226" s="90" t="s">
        <v>667</v>
      </c>
      <c r="C226" s="66" t="s">
        <v>659</v>
      </c>
      <c r="D226" s="67">
        <v>0</v>
      </c>
      <c r="E226" s="67">
        <v>0</v>
      </c>
      <c r="F226" s="67">
        <v>0</v>
      </c>
      <c r="G226" s="67">
        <v>0</v>
      </c>
      <c r="H226" s="67">
        <v>0</v>
      </c>
      <c r="I226" s="67">
        <v>0</v>
      </c>
      <c r="J226" s="67">
        <v>0</v>
      </c>
      <c r="K226" s="67">
        <v>0</v>
      </c>
      <c r="L226" s="67">
        <v>0</v>
      </c>
      <c r="M226" s="67">
        <v>0</v>
      </c>
      <c r="N226" s="67">
        <v>0</v>
      </c>
      <c r="O226" s="67">
        <v>0</v>
      </c>
      <c r="P226" s="120">
        <v>0</v>
      </c>
      <c r="Q226" s="129">
        <v>0</v>
      </c>
      <c r="R226" s="130">
        <v>0</v>
      </c>
    </row>
    <row r="227" spans="1:18" ht="31.5" x14ac:dyDescent="0.25">
      <c r="A227" s="64" t="s">
        <v>336</v>
      </c>
      <c r="B227" s="90" t="s">
        <v>337</v>
      </c>
      <c r="C227" s="66" t="s">
        <v>659</v>
      </c>
      <c r="D227" s="67">
        <v>0</v>
      </c>
      <c r="E227" s="67">
        <v>0</v>
      </c>
      <c r="F227" s="67">
        <v>0</v>
      </c>
      <c r="G227" s="67">
        <v>0</v>
      </c>
      <c r="H227" s="67">
        <v>0</v>
      </c>
      <c r="I227" s="67">
        <v>0</v>
      </c>
      <c r="J227" s="67">
        <v>0</v>
      </c>
      <c r="K227" s="67">
        <v>0</v>
      </c>
      <c r="L227" s="67">
        <v>0</v>
      </c>
      <c r="M227" s="67">
        <v>0</v>
      </c>
      <c r="N227" s="67">
        <v>0</v>
      </c>
      <c r="O227" s="67">
        <v>0</v>
      </c>
      <c r="P227" s="120">
        <v>0</v>
      </c>
      <c r="Q227" s="129">
        <v>0</v>
      </c>
      <c r="R227" s="130">
        <v>0</v>
      </c>
    </row>
    <row r="228" spans="1:18" x14ac:dyDescent="0.25">
      <c r="A228" s="64" t="s">
        <v>338</v>
      </c>
      <c r="B228" s="87" t="s">
        <v>339</v>
      </c>
      <c r="C228" s="66" t="s">
        <v>659</v>
      </c>
      <c r="D228" s="67">
        <v>0</v>
      </c>
      <c r="E228" s="67">
        <v>0</v>
      </c>
      <c r="F228" s="67">
        <v>0</v>
      </c>
      <c r="G228" s="67">
        <v>0</v>
      </c>
      <c r="H228" s="67">
        <v>0</v>
      </c>
      <c r="I228" s="67">
        <v>0</v>
      </c>
      <c r="J228" s="67">
        <v>0</v>
      </c>
      <c r="K228" s="67">
        <v>0</v>
      </c>
      <c r="L228" s="67">
        <v>0</v>
      </c>
      <c r="M228" s="67">
        <v>0</v>
      </c>
      <c r="N228" s="67">
        <v>0</v>
      </c>
      <c r="O228" s="67">
        <v>0</v>
      </c>
      <c r="P228" s="120">
        <v>0</v>
      </c>
      <c r="Q228" s="129">
        <v>0</v>
      </c>
      <c r="R228" s="130">
        <v>0</v>
      </c>
    </row>
    <row r="229" spans="1:18" x14ac:dyDescent="0.25">
      <c r="A229" s="64" t="s">
        <v>340</v>
      </c>
      <c r="B229" s="87" t="s">
        <v>668</v>
      </c>
      <c r="C229" s="66" t="s">
        <v>659</v>
      </c>
      <c r="D229" s="67">
        <v>0</v>
      </c>
      <c r="E229" s="67">
        <v>0</v>
      </c>
      <c r="F229" s="67">
        <v>0</v>
      </c>
      <c r="G229" s="67">
        <v>0</v>
      </c>
      <c r="H229" s="67">
        <v>0</v>
      </c>
      <c r="I229" s="67">
        <v>0</v>
      </c>
      <c r="J229" s="67">
        <v>0</v>
      </c>
      <c r="K229" s="67">
        <v>0</v>
      </c>
      <c r="L229" s="67">
        <v>0</v>
      </c>
      <c r="M229" s="67">
        <v>0</v>
      </c>
      <c r="N229" s="67">
        <v>0</v>
      </c>
      <c r="O229" s="67">
        <v>0</v>
      </c>
      <c r="P229" s="120">
        <v>0</v>
      </c>
      <c r="Q229" s="129">
        <v>0</v>
      </c>
      <c r="R229" s="130">
        <v>0</v>
      </c>
    </row>
    <row r="230" spans="1:18" x14ac:dyDescent="0.25">
      <c r="A230" s="64" t="s">
        <v>341</v>
      </c>
      <c r="B230" s="90" t="s">
        <v>342</v>
      </c>
      <c r="C230" s="66" t="s">
        <v>659</v>
      </c>
      <c r="D230" s="67">
        <v>0</v>
      </c>
      <c r="E230" s="67">
        <v>0</v>
      </c>
      <c r="F230" s="67">
        <v>0</v>
      </c>
      <c r="G230" s="67">
        <v>0</v>
      </c>
      <c r="H230" s="67">
        <v>0</v>
      </c>
      <c r="I230" s="67">
        <v>0</v>
      </c>
      <c r="J230" s="67">
        <v>0</v>
      </c>
      <c r="K230" s="67">
        <v>0</v>
      </c>
      <c r="L230" s="67">
        <v>0</v>
      </c>
      <c r="M230" s="67">
        <v>0</v>
      </c>
      <c r="N230" s="67">
        <v>0</v>
      </c>
      <c r="O230" s="67">
        <v>0</v>
      </c>
      <c r="P230" s="120">
        <v>0</v>
      </c>
      <c r="Q230" s="129">
        <v>0</v>
      </c>
      <c r="R230" s="130">
        <v>0</v>
      </c>
    </row>
    <row r="231" spans="1:18" x14ac:dyDescent="0.25">
      <c r="A231" s="64" t="s">
        <v>343</v>
      </c>
      <c r="B231" s="90" t="s">
        <v>344</v>
      </c>
      <c r="C231" s="66" t="s">
        <v>659</v>
      </c>
      <c r="D231" s="67">
        <v>0</v>
      </c>
      <c r="E231" s="67">
        <v>0</v>
      </c>
      <c r="F231" s="67">
        <v>0</v>
      </c>
      <c r="G231" s="67">
        <v>0</v>
      </c>
      <c r="H231" s="67">
        <v>0</v>
      </c>
      <c r="I231" s="67">
        <v>0</v>
      </c>
      <c r="J231" s="67">
        <v>0</v>
      </c>
      <c r="K231" s="67">
        <v>0</v>
      </c>
      <c r="L231" s="67">
        <v>0</v>
      </c>
      <c r="M231" s="67">
        <v>0</v>
      </c>
      <c r="N231" s="67">
        <v>0</v>
      </c>
      <c r="O231" s="67">
        <v>0</v>
      </c>
      <c r="P231" s="120">
        <v>0</v>
      </c>
      <c r="Q231" s="129">
        <v>0</v>
      </c>
      <c r="R231" s="130">
        <v>0</v>
      </c>
    </row>
    <row r="232" spans="1:18" x14ac:dyDescent="0.25">
      <c r="A232" s="64" t="s">
        <v>345</v>
      </c>
      <c r="B232" s="90" t="s">
        <v>346</v>
      </c>
      <c r="C232" s="66" t="s">
        <v>659</v>
      </c>
      <c r="D232" s="88">
        <v>0</v>
      </c>
      <c r="E232" s="88">
        <v>0.02</v>
      </c>
      <c r="F232" s="88">
        <v>0</v>
      </c>
      <c r="G232" s="88">
        <v>0</v>
      </c>
      <c r="H232" s="88">
        <v>0</v>
      </c>
      <c r="I232" s="88">
        <v>0</v>
      </c>
      <c r="J232" s="88">
        <v>0</v>
      </c>
      <c r="K232" s="88">
        <v>0</v>
      </c>
      <c r="L232" s="88">
        <v>0</v>
      </c>
      <c r="M232" s="88">
        <v>0</v>
      </c>
      <c r="N232" s="88">
        <v>0</v>
      </c>
      <c r="O232" s="88">
        <v>0</v>
      </c>
      <c r="P232" s="120">
        <v>0</v>
      </c>
      <c r="Q232" s="129">
        <v>0</v>
      </c>
      <c r="R232" s="130">
        <v>0</v>
      </c>
    </row>
    <row r="233" spans="1:18" x14ac:dyDescent="0.25">
      <c r="A233" s="64" t="s">
        <v>347</v>
      </c>
      <c r="B233" s="81" t="s">
        <v>348</v>
      </c>
      <c r="C233" s="66" t="s">
        <v>659</v>
      </c>
      <c r="D233" s="82">
        <f>D234+D238+D239</f>
        <v>227.51000000000002</v>
      </c>
      <c r="E233" s="82">
        <v>174.48500000000001</v>
      </c>
      <c r="F233" s="82">
        <v>504.54</v>
      </c>
      <c r="G233" s="82">
        <v>275.52300000000002</v>
      </c>
      <c r="H233" s="82">
        <v>275.52300000000002</v>
      </c>
      <c r="I233" s="82">
        <v>249.886</v>
      </c>
      <c r="J233" s="82">
        <v>520.11141702146494</v>
      </c>
      <c r="K233" s="82">
        <v>320.55900000000003</v>
      </c>
      <c r="L233" s="82">
        <v>414.36330114850199</v>
      </c>
      <c r="M233" s="82">
        <v>311.50900000000001</v>
      </c>
      <c r="N233" s="82">
        <v>346.81036826552003</v>
      </c>
      <c r="O233" s="82">
        <v>340.28</v>
      </c>
      <c r="P233" s="84">
        <v>348.76523025855698</v>
      </c>
      <c r="Q233" s="85">
        <v>1497.7570000000001</v>
      </c>
      <c r="R233" s="86">
        <f t="shared" ref="Q233:R238" si="42">H233+J233+L233+N233+P233</f>
        <v>1905.573316694044</v>
      </c>
    </row>
    <row r="234" spans="1:18" x14ac:dyDescent="0.25">
      <c r="A234" s="64">
        <v>15.1</v>
      </c>
      <c r="B234" s="90" t="s">
        <v>349</v>
      </c>
      <c r="C234" s="66" t="s">
        <v>659</v>
      </c>
      <c r="D234" s="67">
        <v>209.33</v>
      </c>
      <c r="E234" s="67">
        <v>149.49</v>
      </c>
      <c r="F234" s="2">
        <v>119.54</v>
      </c>
      <c r="G234" s="67">
        <v>100</v>
      </c>
      <c r="H234" s="2">
        <v>100</v>
      </c>
      <c r="I234" s="67">
        <v>45</v>
      </c>
      <c r="J234" s="2">
        <v>340</v>
      </c>
      <c r="K234" s="67">
        <v>75</v>
      </c>
      <c r="L234" s="2">
        <v>190</v>
      </c>
      <c r="M234" s="68">
        <v>40</v>
      </c>
      <c r="N234" s="2">
        <v>100</v>
      </c>
      <c r="O234" s="68">
        <v>41.2</v>
      </c>
      <c r="P234" s="7">
        <v>99</v>
      </c>
      <c r="Q234" s="70">
        <f t="shared" si="42"/>
        <v>301.2</v>
      </c>
      <c r="R234" s="71">
        <f t="shared" si="42"/>
        <v>829</v>
      </c>
    </row>
    <row r="235" spans="1:18" x14ac:dyDescent="0.25">
      <c r="A235" s="64" t="s">
        <v>350</v>
      </c>
      <c r="B235" s="87" t="s">
        <v>330</v>
      </c>
      <c r="C235" s="66" t="s">
        <v>659</v>
      </c>
      <c r="D235" s="67">
        <v>0</v>
      </c>
      <c r="E235" s="67">
        <v>0</v>
      </c>
      <c r="F235" s="12">
        <v>119.54</v>
      </c>
      <c r="G235" s="67">
        <v>0</v>
      </c>
      <c r="H235" s="2">
        <v>100</v>
      </c>
      <c r="I235" s="67">
        <v>0</v>
      </c>
      <c r="J235" s="2">
        <v>340</v>
      </c>
      <c r="K235" s="67">
        <v>0</v>
      </c>
      <c r="L235" s="2">
        <v>190</v>
      </c>
      <c r="M235" s="68">
        <v>0</v>
      </c>
      <c r="N235" s="2">
        <v>100</v>
      </c>
      <c r="O235" s="68">
        <v>0</v>
      </c>
      <c r="P235" s="7">
        <v>99</v>
      </c>
      <c r="Q235" s="70">
        <f t="shared" si="42"/>
        <v>0</v>
      </c>
      <c r="R235" s="71">
        <f t="shared" si="42"/>
        <v>829</v>
      </c>
    </row>
    <row r="236" spans="1:18" x14ac:dyDescent="0.25">
      <c r="A236" s="64" t="s">
        <v>351</v>
      </c>
      <c r="B236" s="87" t="s">
        <v>332</v>
      </c>
      <c r="C236" s="66" t="s">
        <v>659</v>
      </c>
      <c r="D236" s="67">
        <v>209.33</v>
      </c>
      <c r="E236" s="67">
        <v>149.49</v>
      </c>
      <c r="F236" s="67">
        <v>0</v>
      </c>
      <c r="G236" s="67">
        <v>100</v>
      </c>
      <c r="H236" s="67">
        <v>0</v>
      </c>
      <c r="I236" s="67">
        <v>45</v>
      </c>
      <c r="J236" s="67">
        <v>0</v>
      </c>
      <c r="K236" s="67">
        <v>75</v>
      </c>
      <c r="L236" s="67">
        <v>0</v>
      </c>
      <c r="M236" s="68">
        <v>40</v>
      </c>
      <c r="N236" s="67">
        <v>0</v>
      </c>
      <c r="O236" s="68">
        <v>41.2</v>
      </c>
      <c r="P236" s="99">
        <v>0</v>
      </c>
      <c r="Q236" s="70">
        <f t="shared" si="42"/>
        <v>301.2</v>
      </c>
      <c r="R236" s="71">
        <f t="shared" si="42"/>
        <v>0</v>
      </c>
    </row>
    <row r="237" spans="1:18" x14ac:dyDescent="0.25">
      <c r="A237" s="64" t="s">
        <v>352</v>
      </c>
      <c r="B237" s="87" t="s">
        <v>334</v>
      </c>
      <c r="C237" s="66" t="s">
        <v>659</v>
      </c>
      <c r="D237" s="67">
        <v>0</v>
      </c>
      <c r="E237" s="67">
        <v>0</v>
      </c>
      <c r="F237" s="67">
        <v>0</v>
      </c>
      <c r="G237" s="67">
        <v>0</v>
      </c>
      <c r="H237" s="67">
        <v>0</v>
      </c>
      <c r="I237" s="67">
        <v>0</v>
      </c>
      <c r="J237" s="67">
        <v>0</v>
      </c>
      <c r="K237" s="67">
        <v>0</v>
      </c>
      <c r="L237" s="67">
        <v>0</v>
      </c>
      <c r="M237" s="68">
        <v>0</v>
      </c>
      <c r="N237" s="67">
        <v>0</v>
      </c>
      <c r="O237" s="68">
        <v>0</v>
      </c>
      <c r="P237" s="99">
        <v>0</v>
      </c>
      <c r="Q237" s="70">
        <f t="shared" si="42"/>
        <v>0</v>
      </c>
      <c r="R237" s="71">
        <f t="shared" si="42"/>
        <v>0</v>
      </c>
    </row>
    <row r="238" spans="1:18" x14ac:dyDescent="0.25">
      <c r="A238" s="64" t="s">
        <v>353</v>
      </c>
      <c r="B238" s="90" t="s">
        <v>214</v>
      </c>
      <c r="C238" s="66" t="s">
        <v>659</v>
      </c>
      <c r="D238" s="67">
        <v>18.18</v>
      </c>
      <c r="E238" s="67">
        <v>25</v>
      </c>
      <c r="F238" s="2">
        <v>385</v>
      </c>
      <c r="G238" s="67">
        <v>175.52</v>
      </c>
      <c r="H238" s="2">
        <v>175.523</v>
      </c>
      <c r="I238" s="67">
        <v>204.89</v>
      </c>
      <c r="J238" s="2">
        <v>180.111417021465</v>
      </c>
      <c r="K238" s="67">
        <v>245.56</v>
      </c>
      <c r="L238" s="2">
        <v>224.36330114850199</v>
      </c>
      <c r="M238" s="68">
        <v>271.51</v>
      </c>
      <c r="N238" s="2">
        <v>246.81036826552</v>
      </c>
      <c r="O238" s="68">
        <v>299.08</v>
      </c>
      <c r="P238" s="7">
        <v>249.76523025855701</v>
      </c>
      <c r="Q238" s="70">
        <f t="shared" si="42"/>
        <v>1196.56</v>
      </c>
      <c r="R238" s="71">
        <f t="shared" si="42"/>
        <v>1076.5733166940438</v>
      </c>
    </row>
    <row r="239" spans="1:18" x14ac:dyDescent="0.25">
      <c r="A239" s="64" t="s">
        <v>354</v>
      </c>
      <c r="B239" s="90" t="s">
        <v>355</v>
      </c>
      <c r="C239" s="66" t="s">
        <v>659</v>
      </c>
      <c r="D239" s="67">
        <v>0</v>
      </c>
      <c r="E239" s="67">
        <v>0</v>
      </c>
      <c r="F239" s="67">
        <v>0</v>
      </c>
      <c r="G239" s="67">
        <v>0</v>
      </c>
      <c r="H239" s="67">
        <v>0</v>
      </c>
      <c r="I239" s="67">
        <v>0</v>
      </c>
      <c r="J239" s="67">
        <v>0</v>
      </c>
      <c r="K239" s="67">
        <v>0</v>
      </c>
      <c r="L239" s="67">
        <v>0</v>
      </c>
      <c r="M239" s="67">
        <v>0</v>
      </c>
      <c r="N239" s="67">
        <v>0</v>
      </c>
      <c r="O239" s="67">
        <v>0</v>
      </c>
      <c r="P239" s="99">
        <v>0</v>
      </c>
      <c r="Q239" s="128">
        <v>0</v>
      </c>
      <c r="R239" s="127">
        <v>0</v>
      </c>
    </row>
    <row r="240" spans="1:18" ht="31.5" x14ac:dyDescent="0.25">
      <c r="A240" s="64" t="s">
        <v>356</v>
      </c>
      <c r="B240" s="81" t="s">
        <v>669</v>
      </c>
      <c r="C240" s="66" t="s">
        <v>659</v>
      </c>
      <c r="D240" s="82">
        <f t="shared" ref="D240:R240" si="43">D165-D183</f>
        <v>592.04</v>
      </c>
      <c r="E240" s="82">
        <f t="shared" si="43"/>
        <v>476.30999999999995</v>
      </c>
      <c r="F240" s="82">
        <v>644.28430000000003</v>
      </c>
      <c r="G240" s="82">
        <f t="shared" si="43"/>
        <v>606.49999999999955</v>
      </c>
      <c r="H240" s="82">
        <v>646.064946433263</v>
      </c>
      <c r="I240" s="82">
        <f t="shared" si="43"/>
        <v>695.76</v>
      </c>
      <c r="J240" s="82">
        <v>826.237018849886</v>
      </c>
      <c r="K240" s="82">
        <f t="shared" si="43"/>
        <v>753.95</v>
      </c>
      <c r="L240" s="82">
        <v>758.67239772611902</v>
      </c>
      <c r="M240" s="82">
        <f t="shared" si="43"/>
        <v>810.67000000000007</v>
      </c>
      <c r="N240" s="82">
        <v>721.119880373564</v>
      </c>
      <c r="O240" s="82">
        <f t="shared" si="43"/>
        <v>834.99999999999977</v>
      </c>
      <c r="P240" s="84">
        <v>701.92498039011798</v>
      </c>
      <c r="Q240" s="85">
        <f t="shared" si="43"/>
        <v>3701.8799999999983</v>
      </c>
      <c r="R240" s="86">
        <f t="shared" si="43"/>
        <v>3654.0192237729525</v>
      </c>
    </row>
    <row r="241" spans="1:18" ht="31.5" x14ac:dyDescent="0.25">
      <c r="A241" s="64" t="s">
        <v>357</v>
      </c>
      <c r="B241" s="81" t="s">
        <v>670</v>
      </c>
      <c r="C241" s="66" t="s">
        <v>659</v>
      </c>
      <c r="D241" s="82">
        <f t="shared" ref="D241:R242" si="44">D201-D208</f>
        <v>-342.23399999999998</v>
      </c>
      <c r="E241" s="82">
        <f t="shared" si="44"/>
        <v>-545.98</v>
      </c>
      <c r="F241" s="82">
        <v>-443.24932969999998</v>
      </c>
      <c r="G241" s="82">
        <f t="shared" si="44"/>
        <v>-418.9</v>
      </c>
      <c r="H241" s="82">
        <v>-542.455422</v>
      </c>
      <c r="I241" s="82">
        <f t="shared" si="44"/>
        <v>-438.82</v>
      </c>
      <c r="J241" s="82">
        <v>-592.08808799999997</v>
      </c>
      <c r="K241" s="82">
        <f t="shared" si="44"/>
        <v>-452.34</v>
      </c>
      <c r="L241" s="82">
        <v>-545.59794899999997</v>
      </c>
      <c r="M241" s="82">
        <f t="shared" si="44"/>
        <v>-466.26</v>
      </c>
      <c r="N241" s="82">
        <v>-492.13467100000003</v>
      </c>
      <c r="O241" s="82">
        <f t="shared" si="44"/>
        <v>-466.25999999999993</v>
      </c>
      <c r="P241" s="84">
        <v>-488.93565799999999</v>
      </c>
      <c r="Q241" s="85">
        <f t="shared" si="44"/>
        <v>-2242.58</v>
      </c>
      <c r="R241" s="86">
        <f t="shared" si="44"/>
        <v>-2661.2117880000001</v>
      </c>
    </row>
    <row r="242" spans="1:18" ht="15.75" customHeight="1" x14ac:dyDescent="0.25">
      <c r="A242" s="64" t="s">
        <v>358</v>
      </c>
      <c r="B242" s="90" t="s">
        <v>359</v>
      </c>
      <c r="C242" s="66" t="s">
        <v>659</v>
      </c>
      <c r="D242" s="67">
        <v>-337.67399999999998</v>
      </c>
      <c r="E242" s="67">
        <f t="shared" si="44"/>
        <v>-541.74</v>
      </c>
      <c r="F242" s="67">
        <v>-443.24932969999998</v>
      </c>
      <c r="G242" s="67">
        <f t="shared" si="44"/>
        <v>-418.9</v>
      </c>
      <c r="H242" s="67">
        <v>-542.455422</v>
      </c>
      <c r="I242" s="67">
        <f t="shared" si="44"/>
        <v>-438.82</v>
      </c>
      <c r="J242" s="67">
        <v>-592.08808799999997</v>
      </c>
      <c r="K242" s="67">
        <f t="shared" si="44"/>
        <v>-452.34</v>
      </c>
      <c r="L242" s="67">
        <v>-545.59794899999997</v>
      </c>
      <c r="M242" s="67">
        <f t="shared" si="44"/>
        <v>-466.26</v>
      </c>
      <c r="N242" s="67">
        <v>-492.13467100000003</v>
      </c>
      <c r="O242" s="67">
        <f t="shared" si="44"/>
        <v>-466.25999999999993</v>
      </c>
      <c r="P242" s="99">
        <v>-488.93565799999999</v>
      </c>
      <c r="Q242" s="70">
        <f t="shared" si="44"/>
        <v>-2242.58</v>
      </c>
      <c r="R242" s="71">
        <f t="shared" si="44"/>
        <v>-2661.2117880000001</v>
      </c>
    </row>
    <row r="243" spans="1:18" x14ac:dyDescent="0.25">
      <c r="A243" s="64" t="s">
        <v>360</v>
      </c>
      <c r="B243" s="90" t="s">
        <v>361</v>
      </c>
      <c r="C243" s="66" t="s">
        <v>659</v>
      </c>
      <c r="D243" s="67">
        <f t="shared" ref="D243:R243" si="45">D207-D217</f>
        <v>-4.5599999999999996</v>
      </c>
      <c r="E243" s="67">
        <f t="shared" si="45"/>
        <v>-4.24</v>
      </c>
      <c r="F243" s="67">
        <v>0</v>
      </c>
      <c r="G243" s="67">
        <f t="shared" si="45"/>
        <v>0</v>
      </c>
      <c r="H243" s="67">
        <v>0</v>
      </c>
      <c r="I243" s="67">
        <f t="shared" si="45"/>
        <v>0</v>
      </c>
      <c r="J243" s="67">
        <v>0</v>
      </c>
      <c r="K243" s="67">
        <f t="shared" si="45"/>
        <v>0</v>
      </c>
      <c r="L243" s="67">
        <v>0</v>
      </c>
      <c r="M243" s="67">
        <f t="shared" si="45"/>
        <v>0</v>
      </c>
      <c r="N243" s="67">
        <v>0</v>
      </c>
      <c r="O243" s="67">
        <f t="shared" si="45"/>
        <v>0</v>
      </c>
      <c r="P243" s="99">
        <v>0</v>
      </c>
      <c r="Q243" s="70">
        <f t="shared" si="45"/>
        <v>0</v>
      </c>
      <c r="R243" s="71">
        <f t="shared" si="45"/>
        <v>0</v>
      </c>
    </row>
    <row r="244" spans="1:18" ht="31.5" x14ac:dyDescent="0.25">
      <c r="A244" s="64" t="s">
        <v>362</v>
      </c>
      <c r="B244" s="81" t="s">
        <v>671</v>
      </c>
      <c r="C244" s="66" t="s">
        <v>659</v>
      </c>
      <c r="D244" s="82">
        <f t="shared" ref="D244:R244" si="46">D220-D233</f>
        <v>-221.89000000000001</v>
      </c>
      <c r="E244" s="82">
        <f t="shared" si="46"/>
        <v>-35.355000000000018</v>
      </c>
      <c r="F244" s="82">
        <v>-168.54685559999999</v>
      </c>
      <c r="G244" s="82">
        <v>-173.273</v>
      </c>
      <c r="H244" s="82">
        <v>-166.35900000000001</v>
      </c>
      <c r="I244" s="82">
        <v>-247.636</v>
      </c>
      <c r="J244" s="82">
        <v>-180.111417021465</v>
      </c>
      <c r="K244" s="82">
        <v>-318.30900000000003</v>
      </c>
      <c r="L244" s="82">
        <v>-224.36330114850199</v>
      </c>
      <c r="M244" s="82">
        <v>-309.25900000000001</v>
      </c>
      <c r="N244" s="82">
        <v>-246.81036826552</v>
      </c>
      <c r="O244" s="82">
        <v>-338.03</v>
      </c>
      <c r="P244" s="84">
        <v>-249.76523025855701</v>
      </c>
      <c r="Q244" s="85">
        <v>-1386.5070000000001</v>
      </c>
      <c r="R244" s="86">
        <f t="shared" si="46"/>
        <v>-1067.409316694044</v>
      </c>
    </row>
    <row r="245" spans="1:18" ht="31.5" x14ac:dyDescent="0.25">
      <c r="A245" s="64" t="s">
        <v>363</v>
      </c>
      <c r="B245" s="90" t="s">
        <v>364</v>
      </c>
      <c r="C245" s="66" t="s">
        <v>659</v>
      </c>
      <c r="D245" s="67">
        <f t="shared" ref="D245:R245" si="47">D222-D234</f>
        <v>-209.33</v>
      </c>
      <c r="E245" s="67">
        <f t="shared" si="47"/>
        <v>-19.54000000000002</v>
      </c>
      <c r="F245" s="67">
        <v>199.46371553</v>
      </c>
      <c r="G245" s="67">
        <f t="shared" si="47"/>
        <v>0</v>
      </c>
      <c r="H245" s="67">
        <v>0</v>
      </c>
      <c r="I245" s="67">
        <f t="shared" si="47"/>
        <v>-45</v>
      </c>
      <c r="J245" s="67">
        <v>0</v>
      </c>
      <c r="K245" s="67">
        <f t="shared" si="47"/>
        <v>-75</v>
      </c>
      <c r="L245" s="67">
        <v>0</v>
      </c>
      <c r="M245" s="67">
        <f t="shared" si="47"/>
        <v>-40</v>
      </c>
      <c r="N245" s="67">
        <v>0</v>
      </c>
      <c r="O245" s="67">
        <f t="shared" si="47"/>
        <v>-41.2</v>
      </c>
      <c r="P245" s="99">
        <v>0</v>
      </c>
      <c r="Q245" s="70">
        <f t="shared" si="47"/>
        <v>-201.2</v>
      </c>
      <c r="R245" s="71">
        <f t="shared" si="47"/>
        <v>0</v>
      </c>
    </row>
    <row r="246" spans="1:18" ht="31.5" x14ac:dyDescent="0.25">
      <c r="A246" s="64" t="s">
        <v>365</v>
      </c>
      <c r="B246" s="90" t="s">
        <v>366</v>
      </c>
      <c r="C246" s="66" t="s">
        <v>659</v>
      </c>
      <c r="D246" s="67">
        <f>D221-D238</f>
        <v>-12.559999999999999</v>
      </c>
      <c r="E246" s="67">
        <f>E221-E238+0.02</f>
        <v>-15.82</v>
      </c>
      <c r="F246" s="67">
        <v>-368.01057113000002</v>
      </c>
      <c r="G246" s="67">
        <f t="shared" ref="G246:R246" si="48">G221-G238</f>
        <v>-173.27</v>
      </c>
      <c r="H246" s="67">
        <v>-166.35900000000001</v>
      </c>
      <c r="I246" s="67">
        <f t="shared" si="48"/>
        <v>-202.64</v>
      </c>
      <c r="J246" s="67">
        <v>-180.111417021465</v>
      </c>
      <c r="K246" s="67">
        <f t="shared" si="48"/>
        <v>-243.31</v>
      </c>
      <c r="L246" s="67">
        <v>-224.36330114850199</v>
      </c>
      <c r="M246" s="67">
        <f t="shared" si="48"/>
        <v>-269.26</v>
      </c>
      <c r="N246" s="67">
        <v>-246.81036826552</v>
      </c>
      <c r="O246" s="67">
        <f t="shared" si="48"/>
        <v>-296.83</v>
      </c>
      <c r="P246" s="99">
        <v>-249.76523025855701</v>
      </c>
      <c r="Q246" s="70">
        <f t="shared" si="48"/>
        <v>-1185.31</v>
      </c>
      <c r="R246" s="71">
        <f t="shared" si="48"/>
        <v>-1067.4093166940438</v>
      </c>
    </row>
    <row r="247" spans="1:18" x14ac:dyDescent="0.25">
      <c r="A247" s="64" t="s">
        <v>367</v>
      </c>
      <c r="B247" s="81" t="s">
        <v>368</v>
      </c>
      <c r="C247" s="66" t="s">
        <v>659</v>
      </c>
      <c r="D247" s="67">
        <v>0</v>
      </c>
      <c r="E247" s="67">
        <v>0</v>
      </c>
      <c r="F247" s="88">
        <v>0</v>
      </c>
      <c r="G247" s="67">
        <v>0</v>
      </c>
      <c r="H247" s="88">
        <v>0</v>
      </c>
      <c r="I247" s="67">
        <v>0</v>
      </c>
      <c r="J247" s="88">
        <v>0</v>
      </c>
      <c r="K247" s="67">
        <v>0</v>
      </c>
      <c r="L247" s="88">
        <v>0</v>
      </c>
      <c r="M247" s="68">
        <v>0</v>
      </c>
      <c r="N247" s="88">
        <v>0</v>
      </c>
      <c r="O247" s="68">
        <v>0</v>
      </c>
      <c r="P247" s="120">
        <v>0</v>
      </c>
      <c r="Q247" s="129">
        <v>0</v>
      </c>
      <c r="R247" s="130">
        <v>0</v>
      </c>
    </row>
    <row r="248" spans="1:18" ht="31.5" x14ac:dyDescent="0.25">
      <c r="A248" s="64" t="s">
        <v>369</v>
      </c>
      <c r="B248" s="81" t="s">
        <v>672</v>
      </c>
      <c r="C248" s="66" t="s">
        <v>659</v>
      </c>
      <c r="D248" s="82">
        <f t="shared" ref="D248" si="49">D240+D241+D244+D247</f>
        <v>27.915999999999968</v>
      </c>
      <c r="E248" s="82">
        <v>-105.02500000000001</v>
      </c>
      <c r="F248" s="82">
        <v>32.488114699999997</v>
      </c>
      <c r="G248" s="82">
        <v>14.327</v>
      </c>
      <c r="H248" s="82">
        <v>-62.749475566736599</v>
      </c>
      <c r="I248" s="82">
        <v>9.3040000000000003</v>
      </c>
      <c r="J248" s="82">
        <v>54.037513828421503</v>
      </c>
      <c r="K248" s="82">
        <v>-16.698999999999899</v>
      </c>
      <c r="L248" s="82">
        <v>-11.2888524223836</v>
      </c>
      <c r="M248" s="82">
        <v>35.151000000000003</v>
      </c>
      <c r="N248" s="82">
        <v>-17.825158891956001</v>
      </c>
      <c r="O248" s="82">
        <v>30.71</v>
      </c>
      <c r="P248" s="84">
        <v>-36.775907868438999</v>
      </c>
      <c r="Q248" s="85">
        <v>72.793000000000305</v>
      </c>
      <c r="R248" s="86">
        <f>R240+R241+R244+R247</f>
        <v>-74.601880921091606</v>
      </c>
    </row>
    <row r="249" spans="1:18" x14ac:dyDescent="0.25">
      <c r="A249" s="64" t="s">
        <v>370</v>
      </c>
      <c r="B249" s="81" t="s">
        <v>371</v>
      </c>
      <c r="C249" s="66" t="s">
        <v>659</v>
      </c>
      <c r="D249" s="82">
        <v>127.48</v>
      </c>
      <c r="E249" s="82">
        <v>155.39599999999996</v>
      </c>
      <c r="F249" s="91">
        <v>50.367999999999803</v>
      </c>
      <c r="G249" s="82">
        <v>99.12599999999992</v>
      </c>
      <c r="H249" s="91">
        <v>82.856114700000006</v>
      </c>
      <c r="I249" s="82">
        <v>113.45299999999992</v>
      </c>
      <c r="J249" s="91">
        <v>20.106639133263499</v>
      </c>
      <c r="K249" s="82">
        <v>122.75699999999992</v>
      </c>
      <c r="L249" s="91">
        <v>74.144152961684895</v>
      </c>
      <c r="M249" s="83">
        <v>106.05800000000002</v>
      </c>
      <c r="N249" s="91">
        <v>62.855300539301403</v>
      </c>
      <c r="O249" s="83">
        <v>141.20900000000003</v>
      </c>
      <c r="P249" s="93">
        <v>45.030141647345403</v>
      </c>
      <c r="Q249" s="136">
        <f>G249</f>
        <v>99.12599999999992</v>
      </c>
      <c r="R249" s="137">
        <f>H249</f>
        <v>82.856114700000006</v>
      </c>
    </row>
    <row r="250" spans="1:18" ht="16.5" thickBot="1" x14ac:dyDescent="0.3">
      <c r="A250" s="104" t="s">
        <v>372</v>
      </c>
      <c r="B250" s="138" t="s">
        <v>373</v>
      </c>
      <c r="C250" s="139" t="s">
        <v>659</v>
      </c>
      <c r="D250" s="140">
        <f t="shared" ref="D250:R250" si="50">D249+D165-D183+D201-D208+D220-D233</f>
        <v>155.39599999999999</v>
      </c>
      <c r="E250" s="140">
        <v>50.370999999999903</v>
      </c>
      <c r="F250" s="140">
        <v>82.856114700000006</v>
      </c>
      <c r="G250" s="140">
        <v>113.453</v>
      </c>
      <c r="H250" s="140">
        <v>20.106639133263499</v>
      </c>
      <c r="I250" s="140">
        <v>122.75700000000001</v>
      </c>
      <c r="J250" s="140">
        <v>74.144152961684895</v>
      </c>
      <c r="K250" s="140">
        <v>106.05800000000001</v>
      </c>
      <c r="L250" s="140">
        <v>62.855300539301403</v>
      </c>
      <c r="M250" s="140">
        <v>141.209</v>
      </c>
      <c r="N250" s="140">
        <v>45.030141647345403</v>
      </c>
      <c r="O250" s="140">
        <v>171.91900000000001</v>
      </c>
      <c r="P250" s="141">
        <v>8.2542337789062703</v>
      </c>
      <c r="Q250" s="140">
        <v>171.91900000000001</v>
      </c>
      <c r="R250" s="140">
        <f t="shared" si="50"/>
        <v>8.2542337789084286</v>
      </c>
    </row>
    <row r="251" spans="1:18" x14ac:dyDescent="0.25">
      <c r="A251" s="142" t="s">
        <v>374</v>
      </c>
      <c r="B251" s="143" t="s">
        <v>105</v>
      </c>
      <c r="C251" s="144" t="s">
        <v>218</v>
      </c>
      <c r="D251" s="115" t="s">
        <v>686</v>
      </c>
      <c r="E251" s="145" t="s">
        <v>686</v>
      </c>
      <c r="F251" s="145" t="s">
        <v>686</v>
      </c>
      <c r="G251" s="145" t="s">
        <v>686</v>
      </c>
      <c r="H251" s="145" t="s">
        <v>686</v>
      </c>
      <c r="I251" s="145" t="s">
        <v>686</v>
      </c>
      <c r="J251" s="145" t="s">
        <v>686</v>
      </c>
      <c r="K251" s="145" t="s">
        <v>686</v>
      </c>
      <c r="L251" s="145" t="s">
        <v>686</v>
      </c>
      <c r="M251" s="145" t="s">
        <v>686</v>
      </c>
      <c r="N251" s="145" t="s">
        <v>686</v>
      </c>
      <c r="O251" s="145" t="s">
        <v>686</v>
      </c>
      <c r="P251" s="146" t="s">
        <v>686</v>
      </c>
      <c r="Q251" s="125" t="s">
        <v>686</v>
      </c>
      <c r="R251" s="126" t="s">
        <v>686</v>
      </c>
    </row>
    <row r="252" spans="1:18" ht="31.5" x14ac:dyDescent="0.25">
      <c r="A252" s="64" t="s">
        <v>375</v>
      </c>
      <c r="B252" s="90" t="s">
        <v>376</v>
      </c>
      <c r="C252" s="66" t="s">
        <v>659</v>
      </c>
      <c r="D252" s="67">
        <f t="shared" ref="D252:O252" si="51">D263+D267+D279</f>
        <v>178.21</v>
      </c>
      <c r="E252" s="67">
        <v>185.29</v>
      </c>
      <c r="F252" s="67">
        <v>199.78800000000001</v>
      </c>
      <c r="G252" s="67">
        <f t="shared" si="51"/>
        <v>218.20999999999998</v>
      </c>
      <c r="H252" s="67">
        <v>261.76541193292502</v>
      </c>
      <c r="I252" s="67">
        <f t="shared" si="51"/>
        <v>225.13</v>
      </c>
      <c r="J252" s="67">
        <v>207.412193662531</v>
      </c>
      <c r="K252" s="67">
        <v>232.26</v>
      </c>
      <c r="L252" s="67">
        <v>223.76718762614999</v>
      </c>
      <c r="M252" s="67">
        <f t="shared" si="51"/>
        <v>239.63</v>
      </c>
      <c r="N252" s="67">
        <v>229.89067681309399</v>
      </c>
      <c r="O252" s="67">
        <f t="shared" si="51"/>
        <v>247.23000000000002</v>
      </c>
      <c r="P252" s="99">
        <v>241.81572223362599</v>
      </c>
      <c r="Q252" s="147">
        <f>O252</f>
        <v>247.23000000000002</v>
      </c>
      <c r="R252" s="148">
        <f>P252</f>
        <v>241.81572223362599</v>
      </c>
    </row>
    <row r="253" spans="1:18" ht="31.5" x14ac:dyDescent="0.25">
      <c r="A253" s="64" t="s">
        <v>377</v>
      </c>
      <c r="B253" s="87" t="s">
        <v>673</v>
      </c>
      <c r="C253" s="66" t="s">
        <v>659</v>
      </c>
      <c r="D253" s="67" t="s">
        <v>686</v>
      </c>
      <c r="E253" s="67" t="s">
        <v>686</v>
      </c>
      <c r="F253" s="67" t="s">
        <v>686</v>
      </c>
      <c r="G253" s="67" t="s">
        <v>686</v>
      </c>
      <c r="H253" s="67" t="s">
        <v>686</v>
      </c>
      <c r="I253" s="67" t="s">
        <v>686</v>
      </c>
      <c r="J253" s="67" t="s">
        <v>686</v>
      </c>
      <c r="K253" s="67" t="s">
        <v>686</v>
      </c>
      <c r="L253" s="67" t="s">
        <v>686</v>
      </c>
      <c r="M253" s="67" t="s">
        <v>686</v>
      </c>
      <c r="N253" s="67" t="s">
        <v>686</v>
      </c>
      <c r="O253" s="67" t="s">
        <v>686</v>
      </c>
      <c r="P253" s="99" t="s">
        <v>686</v>
      </c>
      <c r="Q253" s="147" t="s">
        <v>686</v>
      </c>
      <c r="R253" s="148" t="s">
        <v>686</v>
      </c>
    </row>
    <row r="254" spans="1:18" x14ac:dyDescent="0.25">
      <c r="A254" s="64" t="s">
        <v>378</v>
      </c>
      <c r="B254" s="95" t="s">
        <v>379</v>
      </c>
      <c r="C254" s="66" t="s">
        <v>659</v>
      </c>
      <c r="D254" s="88" t="s">
        <v>686</v>
      </c>
      <c r="E254" s="88" t="s">
        <v>686</v>
      </c>
      <c r="F254" s="88" t="s">
        <v>686</v>
      </c>
      <c r="G254" s="88" t="s">
        <v>686</v>
      </c>
      <c r="H254" s="88" t="s">
        <v>686</v>
      </c>
      <c r="I254" s="88" t="s">
        <v>686</v>
      </c>
      <c r="J254" s="88" t="s">
        <v>686</v>
      </c>
      <c r="K254" s="88" t="s">
        <v>686</v>
      </c>
      <c r="L254" s="88" t="s">
        <v>686</v>
      </c>
      <c r="M254" s="88" t="s">
        <v>686</v>
      </c>
      <c r="N254" s="88" t="s">
        <v>686</v>
      </c>
      <c r="O254" s="88" t="s">
        <v>686</v>
      </c>
      <c r="P254" s="120" t="s">
        <v>686</v>
      </c>
      <c r="Q254" s="147" t="s">
        <v>686</v>
      </c>
      <c r="R254" s="148" t="s">
        <v>686</v>
      </c>
    </row>
    <row r="255" spans="1:18" ht="31.5" x14ac:dyDescent="0.25">
      <c r="A255" s="64" t="s">
        <v>380</v>
      </c>
      <c r="B255" s="95" t="s">
        <v>674</v>
      </c>
      <c r="C255" s="66" t="s">
        <v>659</v>
      </c>
      <c r="D255" s="88" t="s">
        <v>686</v>
      </c>
      <c r="E255" s="88" t="s">
        <v>686</v>
      </c>
      <c r="F255" s="88" t="s">
        <v>686</v>
      </c>
      <c r="G255" s="88" t="s">
        <v>686</v>
      </c>
      <c r="H255" s="88" t="s">
        <v>686</v>
      </c>
      <c r="I255" s="88" t="s">
        <v>686</v>
      </c>
      <c r="J255" s="88" t="s">
        <v>686</v>
      </c>
      <c r="K255" s="88" t="s">
        <v>686</v>
      </c>
      <c r="L255" s="88" t="s">
        <v>686</v>
      </c>
      <c r="M255" s="88" t="s">
        <v>686</v>
      </c>
      <c r="N255" s="88" t="s">
        <v>686</v>
      </c>
      <c r="O255" s="88" t="s">
        <v>686</v>
      </c>
      <c r="P255" s="120" t="s">
        <v>686</v>
      </c>
      <c r="Q255" s="147" t="s">
        <v>686</v>
      </c>
      <c r="R255" s="148" t="s">
        <v>686</v>
      </c>
    </row>
    <row r="256" spans="1:18" x14ac:dyDescent="0.25">
      <c r="A256" s="64" t="s">
        <v>381</v>
      </c>
      <c r="B256" s="96" t="s">
        <v>379</v>
      </c>
      <c r="C256" s="66" t="s">
        <v>659</v>
      </c>
      <c r="D256" s="88" t="s">
        <v>686</v>
      </c>
      <c r="E256" s="88" t="s">
        <v>686</v>
      </c>
      <c r="F256" s="88" t="s">
        <v>686</v>
      </c>
      <c r="G256" s="88" t="s">
        <v>686</v>
      </c>
      <c r="H256" s="88" t="s">
        <v>686</v>
      </c>
      <c r="I256" s="88" t="s">
        <v>686</v>
      </c>
      <c r="J256" s="88" t="s">
        <v>686</v>
      </c>
      <c r="K256" s="88" t="s">
        <v>686</v>
      </c>
      <c r="L256" s="88" t="s">
        <v>686</v>
      </c>
      <c r="M256" s="88" t="s">
        <v>686</v>
      </c>
      <c r="N256" s="88" t="s">
        <v>686</v>
      </c>
      <c r="O256" s="88" t="s">
        <v>686</v>
      </c>
      <c r="P256" s="120" t="s">
        <v>686</v>
      </c>
      <c r="Q256" s="147" t="s">
        <v>686</v>
      </c>
      <c r="R256" s="148" t="s">
        <v>686</v>
      </c>
    </row>
    <row r="257" spans="1:18" ht="31.5" x14ac:dyDescent="0.25">
      <c r="A257" s="64" t="s">
        <v>382</v>
      </c>
      <c r="B257" s="95" t="s">
        <v>21</v>
      </c>
      <c r="C257" s="66" t="s">
        <v>659</v>
      </c>
      <c r="D257" s="88" t="s">
        <v>686</v>
      </c>
      <c r="E257" s="88" t="s">
        <v>686</v>
      </c>
      <c r="F257" s="88" t="s">
        <v>686</v>
      </c>
      <c r="G257" s="88" t="s">
        <v>686</v>
      </c>
      <c r="H257" s="88" t="s">
        <v>686</v>
      </c>
      <c r="I257" s="88" t="s">
        <v>686</v>
      </c>
      <c r="J257" s="88" t="s">
        <v>686</v>
      </c>
      <c r="K257" s="88" t="s">
        <v>686</v>
      </c>
      <c r="L257" s="88" t="s">
        <v>686</v>
      </c>
      <c r="M257" s="88" t="s">
        <v>686</v>
      </c>
      <c r="N257" s="88" t="s">
        <v>686</v>
      </c>
      <c r="O257" s="88" t="s">
        <v>686</v>
      </c>
      <c r="P257" s="120" t="s">
        <v>686</v>
      </c>
      <c r="Q257" s="147" t="s">
        <v>686</v>
      </c>
      <c r="R257" s="148" t="s">
        <v>686</v>
      </c>
    </row>
    <row r="258" spans="1:18" x14ac:dyDescent="0.25">
      <c r="A258" s="64" t="s">
        <v>383</v>
      </c>
      <c r="B258" s="96" t="s">
        <v>379</v>
      </c>
      <c r="C258" s="66" t="s">
        <v>659</v>
      </c>
      <c r="D258" s="88" t="s">
        <v>686</v>
      </c>
      <c r="E258" s="88" t="s">
        <v>686</v>
      </c>
      <c r="F258" s="88" t="s">
        <v>686</v>
      </c>
      <c r="G258" s="88" t="s">
        <v>686</v>
      </c>
      <c r="H258" s="88" t="s">
        <v>686</v>
      </c>
      <c r="I258" s="88" t="s">
        <v>686</v>
      </c>
      <c r="J258" s="88" t="s">
        <v>686</v>
      </c>
      <c r="K258" s="88" t="s">
        <v>686</v>
      </c>
      <c r="L258" s="88" t="s">
        <v>686</v>
      </c>
      <c r="M258" s="88" t="s">
        <v>686</v>
      </c>
      <c r="N258" s="88" t="s">
        <v>686</v>
      </c>
      <c r="O258" s="88" t="s">
        <v>686</v>
      </c>
      <c r="P258" s="120" t="s">
        <v>686</v>
      </c>
      <c r="Q258" s="147" t="s">
        <v>686</v>
      </c>
      <c r="R258" s="148" t="s">
        <v>686</v>
      </c>
    </row>
    <row r="259" spans="1:18" ht="47.25" x14ac:dyDescent="0.25">
      <c r="A259" s="64" t="s">
        <v>384</v>
      </c>
      <c r="B259" s="95" t="s">
        <v>23</v>
      </c>
      <c r="C259" s="66" t="s">
        <v>659</v>
      </c>
      <c r="D259" s="88" t="s">
        <v>686</v>
      </c>
      <c r="E259" s="88" t="s">
        <v>686</v>
      </c>
      <c r="F259" s="88" t="s">
        <v>686</v>
      </c>
      <c r="G259" s="88" t="s">
        <v>686</v>
      </c>
      <c r="H259" s="88" t="s">
        <v>686</v>
      </c>
      <c r="I259" s="88" t="s">
        <v>686</v>
      </c>
      <c r="J259" s="88" t="s">
        <v>686</v>
      </c>
      <c r="K259" s="88" t="s">
        <v>686</v>
      </c>
      <c r="L259" s="88" t="s">
        <v>686</v>
      </c>
      <c r="M259" s="88" t="s">
        <v>686</v>
      </c>
      <c r="N259" s="88" t="s">
        <v>686</v>
      </c>
      <c r="O259" s="88" t="s">
        <v>686</v>
      </c>
      <c r="P259" s="120" t="s">
        <v>686</v>
      </c>
      <c r="Q259" s="147" t="s">
        <v>686</v>
      </c>
      <c r="R259" s="148" t="s">
        <v>686</v>
      </c>
    </row>
    <row r="260" spans="1:18" x14ac:dyDescent="0.25">
      <c r="A260" s="64" t="s">
        <v>385</v>
      </c>
      <c r="B260" s="96" t="s">
        <v>379</v>
      </c>
      <c r="C260" s="66" t="s">
        <v>659</v>
      </c>
      <c r="D260" s="88" t="s">
        <v>686</v>
      </c>
      <c r="E260" s="88" t="s">
        <v>686</v>
      </c>
      <c r="F260" s="88" t="s">
        <v>686</v>
      </c>
      <c r="G260" s="88" t="s">
        <v>686</v>
      </c>
      <c r="H260" s="88" t="s">
        <v>686</v>
      </c>
      <c r="I260" s="88" t="s">
        <v>686</v>
      </c>
      <c r="J260" s="88" t="s">
        <v>686</v>
      </c>
      <c r="K260" s="88" t="s">
        <v>686</v>
      </c>
      <c r="L260" s="88" t="s">
        <v>686</v>
      </c>
      <c r="M260" s="88" t="s">
        <v>686</v>
      </c>
      <c r="N260" s="88" t="s">
        <v>686</v>
      </c>
      <c r="O260" s="88" t="s">
        <v>686</v>
      </c>
      <c r="P260" s="120" t="s">
        <v>686</v>
      </c>
      <c r="Q260" s="147" t="s">
        <v>686</v>
      </c>
      <c r="R260" s="148" t="s">
        <v>686</v>
      </c>
    </row>
    <row r="261" spans="1:18" x14ac:dyDescent="0.25">
      <c r="A261" s="64" t="s">
        <v>386</v>
      </c>
      <c r="B261" s="87" t="s">
        <v>387</v>
      </c>
      <c r="C261" s="66" t="s">
        <v>659</v>
      </c>
      <c r="D261" s="88" t="s">
        <v>686</v>
      </c>
      <c r="E261" s="88" t="s">
        <v>686</v>
      </c>
      <c r="F261" s="88" t="s">
        <v>686</v>
      </c>
      <c r="G261" s="88" t="s">
        <v>686</v>
      </c>
      <c r="H261" s="88" t="s">
        <v>686</v>
      </c>
      <c r="I261" s="88" t="s">
        <v>686</v>
      </c>
      <c r="J261" s="88" t="s">
        <v>686</v>
      </c>
      <c r="K261" s="88" t="s">
        <v>686</v>
      </c>
      <c r="L261" s="88" t="s">
        <v>686</v>
      </c>
      <c r="M261" s="88" t="s">
        <v>686</v>
      </c>
      <c r="N261" s="88" t="s">
        <v>686</v>
      </c>
      <c r="O261" s="88" t="s">
        <v>686</v>
      </c>
      <c r="P261" s="120" t="s">
        <v>686</v>
      </c>
      <c r="Q261" s="147" t="s">
        <v>686</v>
      </c>
      <c r="R261" s="148" t="s">
        <v>686</v>
      </c>
    </row>
    <row r="262" spans="1:18" x14ac:dyDescent="0.25">
      <c r="A262" s="64" t="s">
        <v>388</v>
      </c>
      <c r="B262" s="95" t="s">
        <v>379</v>
      </c>
      <c r="C262" s="66" t="s">
        <v>659</v>
      </c>
      <c r="D262" s="88" t="s">
        <v>686</v>
      </c>
      <c r="E262" s="88" t="s">
        <v>686</v>
      </c>
      <c r="F262" s="88" t="s">
        <v>686</v>
      </c>
      <c r="G262" s="88" t="s">
        <v>686</v>
      </c>
      <c r="H262" s="88" t="s">
        <v>686</v>
      </c>
      <c r="I262" s="88" t="s">
        <v>686</v>
      </c>
      <c r="J262" s="88" t="s">
        <v>686</v>
      </c>
      <c r="K262" s="88" t="s">
        <v>686</v>
      </c>
      <c r="L262" s="88" t="s">
        <v>686</v>
      </c>
      <c r="M262" s="88" t="s">
        <v>686</v>
      </c>
      <c r="N262" s="88" t="s">
        <v>686</v>
      </c>
      <c r="O262" s="88" t="s">
        <v>686</v>
      </c>
      <c r="P262" s="120" t="s">
        <v>686</v>
      </c>
      <c r="Q262" s="147" t="s">
        <v>686</v>
      </c>
      <c r="R262" s="148" t="s">
        <v>686</v>
      </c>
    </row>
    <row r="263" spans="1:18" x14ac:dyDescent="0.25">
      <c r="A263" s="64" t="s">
        <v>389</v>
      </c>
      <c r="B263" s="79" t="s">
        <v>390</v>
      </c>
      <c r="C263" s="66" t="s">
        <v>659</v>
      </c>
      <c r="D263" s="88">
        <v>140.07</v>
      </c>
      <c r="E263" s="88">
        <v>141.6</v>
      </c>
      <c r="F263" s="76">
        <v>151.16105215184101</v>
      </c>
      <c r="G263" s="88">
        <v>158.07</v>
      </c>
      <c r="H263" s="74">
        <v>150.969164954592</v>
      </c>
      <c r="I263" s="88">
        <v>164.99</v>
      </c>
      <c r="J263" s="74">
        <v>158.54404188419699</v>
      </c>
      <c r="K263" s="88">
        <v>172.11</v>
      </c>
      <c r="L263" s="74">
        <v>166.38973104781701</v>
      </c>
      <c r="M263" s="76">
        <v>179.49</v>
      </c>
      <c r="N263" s="74">
        <v>174.00931543476099</v>
      </c>
      <c r="O263" s="76">
        <v>187.09</v>
      </c>
      <c r="P263" s="75">
        <v>182.03245605529199</v>
      </c>
      <c r="Q263" s="147">
        <f>O263</f>
        <v>187.09</v>
      </c>
      <c r="R263" s="148">
        <f>P263</f>
        <v>182.03245605529199</v>
      </c>
    </row>
    <row r="264" spans="1:18" x14ac:dyDescent="0.25">
      <c r="A264" s="64" t="s">
        <v>391</v>
      </c>
      <c r="B264" s="95" t="s">
        <v>379</v>
      </c>
      <c r="C264" s="66" t="s">
        <v>659</v>
      </c>
      <c r="D264" s="67">
        <v>0</v>
      </c>
      <c r="E264" s="67">
        <v>0</v>
      </c>
      <c r="F264" s="68">
        <v>0</v>
      </c>
      <c r="G264" s="67">
        <v>0</v>
      </c>
      <c r="H264" s="67">
        <v>0</v>
      </c>
      <c r="I264" s="67">
        <v>0</v>
      </c>
      <c r="J264" s="67">
        <v>0</v>
      </c>
      <c r="K264" s="67">
        <v>0</v>
      </c>
      <c r="L264" s="67">
        <v>0</v>
      </c>
      <c r="M264" s="68">
        <v>0</v>
      </c>
      <c r="N264" s="67">
        <v>0</v>
      </c>
      <c r="O264" s="68">
        <v>0</v>
      </c>
      <c r="P264" s="99">
        <v>0</v>
      </c>
      <c r="Q264" s="147">
        <v>0</v>
      </c>
      <c r="R264" s="148">
        <v>0</v>
      </c>
    </row>
    <row r="265" spans="1:18" x14ac:dyDescent="0.25">
      <c r="A265" s="64" t="s">
        <v>392</v>
      </c>
      <c r="B265" s="79" t="s">
        <v>393</v>
      </c>
      <c r="C265" s="66" t="s">
        <v>659</v>
      </c>
      <c r="D265" s="88" t="s">
        <v>686</v>
      </c>
      <c r="E265" s="88" t="s">
        <v>686</v>
      </c>
      <c r="F265" s="88" t="s">
        <v>686</v>
      </c>
      <c r="G265" s="88" t="s">
        <v>686</v>
      </c>
      <c r="H265" s="88" t="s">
        <v>686</v>
      </c>
      <c r="I265" s="88" t="s">
        <v>686</v>
      </c>
      <c r="J265" s="88" t="s">
        <v>686</v>
      </c>
      <c r="K265" s="88" t="s">
        <v>686</v>
      </c>
      <c r="L265" s="88" t="s">
        <v>686</v>
      </c>
      <c r="M265" s="88" t="s">
        <v>686</v>
      </c>
      <c r="N265" s="88" t="s">
        <v>686</v>
      </c>
      <c r="O265" s="88" t="s">
        <v>686</v>
      </c>
      <c r="P265" s="88" t="s">
        <v>686</v>
      </c>
      <c r="Q265" s="147" t="s">
        <v>686</v>
      </c>
      <c r="R265" s="148">
        <v>0</v>
      </c>
    </row>
    <row r="266" spans="1:18" x14ac:dyDescent="0.25">
      <c r="A266" s="64" t="s">
        <v>394</v>
      </c>
      <c r="B266" s="95" t="s">
        <v>379</v>
      </c>
      <c r="C266" s="66" t="s">
        <v>659</v>
      </c>
      <c r="D266" s="88" t="s">
        <v>686</v>
      </c>
      <c r="E266" s="88" t="s">
        <v>686</v>
      </c>
      <c r="F266" s="88" t="s">
        <v>686</v>
      </c>
      <c r="G266" s="88" t="s">
        <v>686</v>
      </c>
      <c r="H266" s="88" t="s">
        <v>686</v>
      </c>
      <c r="I266" s="88" t="s">
        <v>686</v>
      </c>
      <c r="J266" s="88" t="s">
        <v>686</v>
      </c>
      <c r="K266" s="88" t="s">
        <v>686</v>
      </c>
      <c r="L266" s="88" t="s">
        <v>686</v>
      </c>
      <c r="M266" s="88" t="s">
        <v>686</v>
      </c>
      <c r="N266" s="88" t="s">
        <v>686</v>
      </c>
      <c r="O266" s="88" t="s">
        <v>686</v>
      </c>
      <c r="P266" s="88" t="s">
        <v>686</v>
      </c>
      <c r="Q266" s="147" t="s">
        <v>686</v>
      </c>
      <c r="R266" s="148">
        <v>0</v>
      </c>
    </row>
    <row r="267" spans="1:18" x14ac:dyDescent="0.25">
      <c r="A267" s="64" t="s">
        <v>395</v>
      </c>
      <c r="B267" s="79" t="s">
        <v>396</v>
      </c>
      <c r="C267" s="66" t="s">
        <v>659</v>
      </c>
      <c r="D267" s="88">
        <v>22.8</v>
      </c>
      <c r="E267" s="88">
        <v>9.64</v>
      </c>
      <c r="F267" s="76">
        <v>16.122787519999999</v>
      </c>
      <c r="G267" s="88">
        <v>26.08</v>
      </c>
      <c r="H267" s="74">
        <v>23.752046978333301</v>
      </c>
      <c r="I267" s="88">
        <v>26.08</v>
      </c>
      <c r="J267" s="74">
        <v>22.255951778333301</v>
      </c>
      <c r="K267" s="88">
        <v>26.08</v>
      </c>
      <c r="L267" s="74">
        <v>30.759856578333299</v>
      </c>
      <c r="M267" s="76">
        <v>26.08</v>
      </c>
      <c r="N267" s="74">
        <v>29.263761378333299</v>
      </c>
      <c r="O267" s="76">
        <v>26.08</v>
      </c>
      <c r="P267" s="75">
        <v>27.7676661783333</v>
      </c>
      <c r="Q267" s="147">
        <f>O267</f>
        <v>26.08</v>
      </c>
      <c r="R267" s="148">
        <f>P267</f>
        <v>27.7676661783333</v>
      </c>
    </row>
    <row r="268" spans="1:18" x14ac:dyDescent="0.25">
      <c r="A268" s="64" t="s">
        <v>397</v>
      </c>
      <c r="B268" s="95" t="s">
        <v>379</v>
      </c>
      <c r="C268" s="66" t="s">
        <v>659</v>
      </c>
      <c r="D268" s="67">
        <v>0</v>
      </c>
      <c r="E268" s="67">
        <v>0</v>
      </c>
      <c r="F268" s="68">
        <v>0</v>
      </c>
      <c r="G268" s="68">
        <v>0</v>
      </c>
      <c r="H268" s="68">
        <v>0</v>
      </c>
      <c r="I268" s="68">
        <v>0</v>
      </c>
      <c r="J268" s="68">
        <v>0</v>
      </c>
      <c r="K268" s="68">
        <v>0</v>
      </c>
      <c r="L268" s="68">
        <v>0</v>
      </c>
      <c r="M268" s="68">
        <v>0</v>
      </c>
      <c r="N268" s="68">
        <v>0</v>
      </c>
      <c r="O268" s="68">
        <v>0</v>
      </c>
      <c r="P268" s="99">
        <v>0</v>
      </c>
      <c r="Q268" s="147">
        <v>0</v>
      </c>
      <c r="R268" s="148">
        <v>0</v>
      </c>
    </row>
    <row r="269" spans="1:18" x14ac:dyDescent="0.25">
      <c r="A269" s="64" t="s">
        <v>400</v>
      </c>
      <c r="B269" s="79" t="s">
        <v>398</v>
      </c>
      <c r="C269" s="66" t="s">
        <v>659</v>
      </c>
      <c r="D269" s="88">
        <v>0</v>
      </c>
      <c r="E269" s="88">
        <v>0</v>
      </c>
      <c r="F269" s="88" t="s">
        <v>686</v>
      </c>
      <c r="G269" s="88">
        <v>0</v>
      </c>
      <c r="H269" s="88" t="s">
        <v>686</v>
      </c>
      <c r="I269" s="88">
        <v>0</v>
      </c>
      <c r="J269" s="88" t="s">
        <v>686</v>
      </c>
      <c r="K269" s="88">
        <v>0</v>
      </c>
      <c r="L269" s="88" t="s">
        <v>686</v>
      </c>
      <c r="M269" s="88">
        <v>0</v>
      </c>
      <c r="N269" s="88" t="s">
        <v>686</v>
      </c>
      <c r="O269" s="88">
        <v>0</v>
      </c>
      <c r="P269" s="120" t="s">
        <v>686</v>
      </c>
      <c r="Q269" s="131">
        <v>0</v>
      </c>
      <c r="R269" s="131">
        <v>0</v>
      </c>
    </row>
    <row r="270" spans="1:18" x14ac:dyDescent="0.25">
      <c r="A270" s="64" t="s">
        <v>399</v>
      </c>
      <c r="B270" s="95" t="s">
        <v>379</v>
      </c>
      <c r="C270" s="66" t="s">
        <v>659</v>
      </c>
      <c r="D270" s="88">
        <v>0</v>
      </c>
      <c r="E270" s="88">
        <v>0</v>
      </c>
      <c r="F270" s="88" t="s">
        <v>686</v>
      </c>
      <c r="G270" s="88">
        <v>0</v>
      </c>
      <c r="H270" s="88" t="s">
        <v>686</v>
      </c>
      <c r="I270" s="88">
        <v>0</v>
      </c>
      <c r="J270" s="88" t="s">
        <v>686</v>
      </c>
      <c r="K270" s="88">
        <v>0</v>
      </c>
      <c r="L270" s="88" t="s">
        <v>686</v>
      </c>
      <c r="M270" s="88">
        <v>0</v>
      </c>
      <c r="N270" s="88" t="s">
        <v>686</v>
      </c>
      <c r="O270" s="88">
        <v>0</v>
      </c>
      <c r="P270" s="120" t="s">
        <v>686</v>
      </c>
      <c r="Q270" s="131">
        <v>0</v>
      </c>
      <c r="R270" s="131">
        <v>0</v>
      </c>
    </row>
    <row r="271" spans="1:18" x14ac:dyDescent="0.25">
      <c r="A271" s="64" t="s">
        <v>400</v>
      </c>
      <c r="B271" s="79" t="s">
        <v>401</v>
      </c>
      <c r="C271" s="66" t="s">
        <v>659</v>
      </c>
      <c r="D271" s="88" t="s">
        <v>686</v>
      </c>
      <c r="E271" s="88" t="s">
        <v>686</v>
      </c>
      <c r="F271" s="88" t="s">
        <v>686</v>
      </c>
      <c r="G271" s="88" t="s">
        <v>686</v>
      </c>
      <c r="H271" s="88" t="s">
        <v>686</v>
      </c>
      <c r="I271" s="88" t="s">
        <v>686</v>
      </c>
      <c r="J271" s="88" t="s">
        <v>686</v>
      </c>
      <c r="K271" s="88" t="s">
        <v>686</v>
      </c>
      <c r="L271" s="88" t="s">
        <v>686</v>
      </c>
      <c r="M271" s="88" t="s">
        <v>686</v>
      </c>
      <c r="N271" s="88" t="s">
        <v>686</v>
      </c>
      <c r="O271" s="88" t="s">
        <v>686</v>
      </c>
      <c r="P271" s="120" t="s">
        <v>686</v>
      </c>
      <c r="Q271" s="147" t="s">
        <v>686</v>
      </c>
      <c r="R271" s="148" t="s">
        <v>686</v>
      </c>
    </row>
    <row r="272" spans="1:18" x14ac:dyDescent="0.25">
      <c r="A272" s="64" t="s">
        <v>402</v>
      </c>
      <c r="B272" s="95" t="s">
        <v>379</v>
      </c>
      <c r="C272" s="66" t="s">
        <v>659</v>
      </c>
      <c r="D272" s="88" t="s">
        <v>686</v>
      </c>
      <c r="E272" s="88" t="s">
        <v>686</v>
      </c>
      <c r="F272" s="88" t="s">
        <v>686</v>
      </c>
      <c r="G272" s="88" t="s">
        <v>686</v>
      </c>
      <c r="H272" s="88" t="s">
        <v>686</v>
      </c>
      <c r="I272" s="88" t="s">
        <v>686</v>
      </c>
      <c r="J272" s="88" t="s">
        <v>686</v>
      </c>
      <c r="K272" s="88" t="s">
        <v>686</v>
      </c>
      <c r="L272" s="88" t="s">
        <v>686</v>
      </c>
      <c r="M272" s="88" t="s">
        <v>686</v>
      </c>
      <c r="N272" s="88" t="s">
        <v>686</v>
      </c>
      <c r="O272" s="88" t="s">
        <v>686</v>
      </c>
      <c r="P272" s="120" t="s">
        <v>686</v>
      </c>
      <c r="Q272" s="147" t="s">
        <v>686</v>
      </c>
      <c r="R272" s="148" t="s">
        <v>686</v>
      </c>
    </row>
    <row r="273" spans="1:18" ht="31.5" x14ac:dyDescent="0.25">
      <c r="A273" s="64" t="s">
        <v>403</v>
      </c>
      <c r="B273" s="87" t="s">
        <v>404</v>
      </c>
      <c r="C273" s="66" t="s">
        <v>659</v>
      </c>
      <c r="D273" s="88" t="s">
        <v>686</v>
      </c>
      <c r="E273" s="88" t="s">
        <v>686</v>
      </c>
      <c r="F273" s="88" t="s">
        <v>686</v>
      </c>
      <c r="G273" s="88" t="s">
        <v>686</v>
      </c>
      <c r="H273" s="88" t="s">
        <v>686</v>
      </c>
      <c r="I273" s="88" t="s">
        <v>686</v>
      </c>
      <c r="J273" s="88" t="s">
        <v>686</v>
      </c>
      <c r="K273" s="88" t="s">
        <v>686</v>
      </c>
      <c r="L273" s="88" t="s">
        <v>686</v>
      </c>
      <c r="M273" s="88" t="s">
        <v>686</v>
      </c>
      <c r="N273" s="88" t="s">
        <v>686</v>
      </c>
      <c r="O273" s="88" t="s">
        <v>686</v>
      </c>
      <c r="P273" s="120" t="s">
        <v>686</v>
      </c>
      <c r="Q273" s="147" t="s">
        <v>686</v>
      </c>
      <c r="R273" s="148" t="s">
        <v>686</v>
      </c>
    </row>
    <row r="274" spans="1:18" x14ac:dyDescent="0.25">
      <c r="A274" s="64" t="s">
        <v>405</v>
      </c>
      <c r="B274" s="95" t="s">
        <v>379</v>
      </c>
      <c r="C274" s="66" t="s">
        <v>659</v>
      </c>
      <c r="D274" s="88" t="s">
        <v>686</v>
      </c>
      <c r="E274" s="88" t="s">
        <v>686</v>
      </c>
      <c r="F274" s="88" t="s">
        <v>686</v>
      </c>
      <c r="G274" s="88" t="s">
        <v>686</v>
      </c>
      <c r="H274" s="88" t="s">
        <v>686</v>
      </c>
      <c r="I274" s="88" t="s">
        <v>686</v>
      </c>
      <c r="J274" s="88" t="s">
        <v>686</v>
      </c>
      <c r="K274" s="88" t="s">
        <v>686</v>
      </c>
      <c r="L274" s="88" t="s">
        <v>686</v>
      </c>
      <c r="M274" s="88" t="s">
        <v>686</v>
      </c>
      <c r="N274" s="88" t="s">
        <v>686</v>
      </c>
      <c r="O274" s="88" t="s">
        <v>686</v>
      </c>
      <c r="P274" s="120" t="s">
        <v>686</v>
      </c>
      <c r="Q274" s="147" t="s">
        <v>686</v>
      </c>
      <c r="R274" s="148" t="s">
        <v>686</v>
      </c>
    </row>
    <row r="275" spans="1:18" x14ac:dyDescent="0.25">
      <c r="A275" s="64" t="s">
        <v>406</v>
      </c>
      <c r="B275" s="95" t="s">
        <v>590</v>
      </c>
      <c r="C275" s="66" t="s">
        <v>659</v>
      </c>
      <c r="D275" s="88" t="s">
        <v>686</v>
      </c>
      <c r="E275" s="88" t="s">
        <v>686</v>
      </c>
      <c r="F275" s="88" t="s">
        <v>686</v>
      </c>
      <c r="G275" s="88" t="s">
        <v>686</v>
      </c>
      <c r="H275" s="88" t="s">
        <v>686</v>
      </c>
      <c r="I275" s="88" t="s">
        <v>686</v>
      </c>
      <c r="J275" s="88" t="s">
        <v>686</v>
      </c>
      <c r="K275" s="88" t="s">
        <v>686</v>
      </c>
      <c r="L275" s="88" t="s">
        <v>686</v>
      </c>
      <c r="M275" s="88" t="s">
        <v>686</v>
      </c>
      <c r="N275" s="88" t="s">
        <v>686</v>
      </c>
      <c r="O275" s="88" t="s">
        <v>686</v>
      </c>
      <c r="P275" s="120" t="s">
        <v>686</v>
      </c>
      <c r="Q275" s="147" t="s">
        <v>686</v>
      </c>
      <c r="R275" s="148" t="s">
        <v>686</v>
      </c>
    </row>
    <row r="276" spans="1:18" x14ac:dyDescent="0.25">
      <c r="A276" s="64" t="s">
        <v>407</v>
      </c>
      <c r="B276" s="96" t="s">
        <v>379</v>
      </c>
      <c r="C276" s="66" t="s">
        <v>659</v>
      </c>
      <c r="D276" s="88" t="s">
        <v>686</v>
      </c>
      <c r="E276" s="88" t="s">
        <v>686</v>
      </c>
      <c r="F276" s="88" t="s">
        <v>686</v>
      </c>
      <c r="G276" s="88" t="s">
        <v>686</v>
      </c>
      <c r="H276" s="88" t="s">
        <v>686</v>
      </c>
      <c r="I276" s="88" t="s">
        <v>686</v>
      </c>
      <c r="J276" s="88" t="s">
        <v>686</v>
      </c>
      <c r="K276" s="88" t="s">
        <v>686</v>
      </c>
      <c r="L276" s="88" t="s">
        <v>686</v>
      </c>
      <c r="M276" s="88" t="s">
        <v>686</v>
      </c>
      <c r="N276" s="88" t="s">
        <v>686</v>
      </c>
      <c r="O276" s="88" t="s">
        <v>686</v>
      </c>
      <c r="P276" s="120" t="s">
        <v>686</v>
      </c>
      <c r="Q276" s="147" t="s">
        <v>686</v>
      </c>
      <c r="R276" s="148" t="s">
        <v>686</v>
      </c>
    </row>
    <row r="277" spans="1:18" x14ac:dyDescent="0.25">
      <c r="A277" s="64" t="s">
        <v>408</v>
      </c>
      <c r="B277" s="95" t="s">
        <v>41</v>
      </c>
      <c r="C277" s="66" t="s">
        <v>659</v>
      </c>
      <c r="D277" s="88" t="s">
        <v>686</v>
      </c>
      <c r="E277" s="88" t="s">
        <v>686</v>
      </c>
      <c r="F277" s="88" t="s">
        <v>686</v>
      </c>
      <c r="G277" s="88" t="s">
        <v>686</v>
      </c>
      <c r="H277" s="88" t="s">
        <v>686</v>
      </c>
      <c r="I277" s="88" t="s">
        <v>686</v>
      </c>
      <c r="J277" s="88" t="s">
        <v>686</v>
      </c>
      <c r="K277" s="88" t="s">
        <v>686</v>
      </c>
      <c r="L277" s="88" t="s">
        <v>686</v>
      </c>
      <c r="M277" s="88" t="s">
        <v>686</v>
      </c>
      <c r="N277" s="88" t="s">
        <v>686</v>
      </c>
      <c r="O277" s="88" t="s">
        <v>686</v>
      </c>
      <c r="P277" s="120" t="s">
        <v>686</v>
      </c>
      <c r="Q277" s="147" t="s">
        <v>686</v>
      </c>
      <c r="R277" s="148" t="s">
        <v>686</v>
      </c>
    </row>
    <row r="278" spans="1:18" x14ac:dyDescent="0.25">
      <c r="A278" s="64" t="s">
        <v>409</v>
      </c>
      <c r="B278" s="96" t="s">
        <v>379</v>
      </c>
      <c r="C278" s="66" t="s">
        <v>659</v>
      </c>
      <c r="D278" s="88" t="s">
        <v>686</v>
      </c>
      <c r="E278" s="88" t="s">
        <v>686</v>
      </c>
      <c r="F278" s="88" t="s">
        <v>686</v>
      </c>
      <c r="G278" s="88" t="s">
        <v>686</v>
      </c>
      <c r="H278" s="88" t="s">
        <v>686</v>
      </c>
      <c r="I278" s="88" t="s">
        <v>686</v>
      </c>
      <c r="J278" s="88" t="s">
        <v>686</v>
      </c>
      <c r="K278" s="88" t="s">
        <v>686</v>
      </c>
      <c r="L278" s="88" t="s">
        <v>686</v>
      </c>
      <c r="M278" s="88" t="s">
        <v>686</v>
      </c>
      <c r="N278" s="88" t="s">
        <v>686</v>
      </c>
      <c r="O278" s="88" t="s">
        <v>686</v>
      </c>
      <c r="P278" s="120" t="s">
        <v>686</v>
      </c>
      <c r="Q278" s="147" t="s">
        <v>686</v>
      </c>
      <c r="R278" s="148" t="s">
        <v>686</v>
      </c>
    </row>
    <row r="279" spans="1:18" x14ac:dyDescent="0.25">
      <c r="A279" s="64" t="s">
        <v>410</v>
      </c>
      <c r="B279" s="87" t="s">
        <v>411</v>
      </c>
      <c r="C279" s="66" t="s">
        <v>659</v>
      </c>
      <c r="D279" s="88">
        <v>15.34</v>
      </c>
      <c r="E279" s="88">
        <v>34.06</v>
      </c>
      <c r="F279" s="76">
        <v>32.504160328159003</v>
      </c>
      <c r="G279" s="88">
        <v>34.06</v>
      </c>
      <c r="H279" s="76">
        <v>87.044200000000004</v>
      </c>
      <c r="I279" s="88">
        <v>34.06</v>
      </c>
      <c r="J279" s="76">
        <v>26.612200000000001</v>
      </c>
      <c r="K279" s="88">
        <v>34.06</v>
      </c>
      <c r="L279" s="76">
        <v>26.617599999999999</v>
      </c>
      <c r="M279" s="76">
        <v>34.06</v>
      </c>
      <c r="N279" s="76">
        <v>26.617599999999999</v>
      </c>
      <c r="O279" s="76">
        <v>34.06</v>
      </c>
      <c r="P279" s="101">
        <v>32.015599999999999</v>
      </c>
      <c r="Q279" s="147">
        <f>O279</f>
        <v>34.06</v>
      </c>
      <c r="R279" s="148">
        <f>P279</f>
        <v>32.015599999999999</v>
      </c>
    </row>
    <row r="280" spans="1:18" x14ac:dyDescent="0.25">
      <c r="A280" s="64" t="s">
        <v>412</v>
      </c>
      <c r="B280" s="95" t="s">
        <v>379</v>
      </c>
      <c r="C280" s="66" t="s">
        <v>659</v>
      </c>
      <c r="D280" s="88">
        <v>0</v>
      </c>
      <c r="E280" s="88">
        <v>0</v>
      </c>
      <c r="F280" s="76">
        <v>0</v>
      </c>
      <c r="G280" s="88">
        <v>0</v>
      </c>
      <c r="H280" s="88">
        <v>0</v>
      </c>
      <c r="I280" s="88">
        <v>0</v>
      </c>
      <c r="J280" s="88">
        <v>0</v>
      </c>
      <c r="K280" s="88">
        <v>0</v>
      </c>
      <c r="L280" s="88">
        <v>0</v>
      </c>
      <c r="M280" s="76">
        <v>0</v>
      </c>
      <c r="N280" s="88">
        <v>0</v>
      </c>
      <c r="O280" s="76">
        <v>0</v>
      </c>
      <c r="P280" s="120">
        <v>0</v>
      </c>
      <c r="Q280" s="129">
        <v>0</v>
      </c>
      <c r="R280" s="130">
        <v>0</v>
      </c>
    </row>
    <row r="281" spans="1:18" ht="31.5" x14ac:dyDescent="0.25">
      <c r="A281" s="64" t="s">
        <v>413</v>
      </c>
      <c r="B281" s="90" t="s">
        <v>414</v>
      </c>
      <c r="C281" s="66" t="s">
        <v>659</v>
      </c>
      <c r="D281" s="149">
        <f t="shared" ref="D281:O281" si="52">D282+D284+D289+D291+D293+D295+D297+D299+D301</f>
        <v>231.64</v>
      </c>
      <c r="E281" s="149">
        <v>124.74</v>
      </c>
      <c r="F281" s="149">
        <v>219.03800000000001</v>
      </c>
      <c r="G281" s="149">
        <f t="shared" si="52"/>
        <v>139.31</v>
      </c>
      <c r="H281" s="149">
        <v>174.32930730967499</v>
      </c>
      <c r="I281" s="149">
        <f t="shared" si="52"/>
        <v>135.45999999999998</v>
      </c>
      <c r="J281" s="149">
        <v>140.71385778465401</v>
      </c>
      <c r="K281" s="149">
        <v>144.93</v>
      </c>
      <c r="L281" s="149">
        <v>145.66517788806999</v>
      </c>
      <c r="M281" s="149">
        <f t="shared" si="52"/>
        <v>136.5</v>
      </c>
      <c r="N281" s="149">
        <v>156.83959091350201</v>
      </c>
      <c r="O281" s="149">
        <f t="shared" si="52"/>
        <v>127.82999999999998</v>
      </c>
      <c r="P281" s="150">
        <v>167.66168362516501</v>
      </c>
      <c r="Q281" s="147">
        <f>O281</f>
        <v>127.82999999999998</v>
      </c>
      <c r="R281" s="148">
        <f>P281</f>
        <v>167.66168362516501</v>
      </c>
    </row>
    <row r="282" spans="1:18" x14ac:dyDescent="0.25">
      <c r="A282" s="64" t="s">
        <v>415</v>
      </c>
      <c r="B282" s="87" t="s">
        <v>416</v>
      </c>
      <c r="C282" s="66" t="s">
        <v>659</v>
      </c>
      <c r="D282" s="67">
        <v>0</v>
      </c>
      <c r="E282" s="67">
        <v>0</v>
      </c>
      <c r="F282" s="67">
        <v>0</v>
      </c>
      <c r="G282" s="67">
        <v>0</v>
      </c>
      <c r="H282" s="67">
        <v>0</v>
      </c>
      <c r="I282" s="67">
        <v>0</v>
      </c>
      <c r="J282" s="67">
        <v>0</v>
      </c>
      <c r="K282" s="67">
        <v>0</v>
      </c>
      <c r="L282" s="67">
        <v>0</v>
      </c>
      <c r="M282" s="67">
        <v>0</v>
      </c>
      <c r="N282" s="67">
        <v>0</v>
      </c>
      <c r="O282" s="67">
        <v>0</v>
      </c>
      <c r="P282" s="99">
        <v>0</v>
      </c>
      <c r="Q282" s="70">
        <v>0</v>
      </c>
      <c r="R282" s="71">
        <v>0</v>
      </c>
    </row>
    <row r="283" spans="1:18" x14ac:dyDescent="0.25">
      <c r="A283" s="64" t="s">
        <v>417</v>
      </c>
      <c r="B283" s="95" t="s">
        <v>379</v>
      </c>
      <c r="C283" s="66" t="s">
        <v>659</v>
      </c>
      <c r="D283" s="67">
        <v>0</v>
      </c>
      <c r="E283" s="67">
        <v>0</v>
      </c>
      <c r="F283" s="67">
        <v>0</v>
      </c>
      <c r="G283" s="67">
        <v>0</v>
      </c>
      <c r="H283" s="67">
        <v>0</v>
      </c>
      <c r="I283" s="67">
        <v>0</v>
      </c>
      <c r="J283" s="67">
        <v>0</v>
      </c>
      <c r="K283" s="67">
        <v>0</v>
      </c>
      <c r="L283" s="67">
        <v>0</v>
      </c>
      <c r="M283" s="67">
        <v>0</v>
      </c>
      <c r="N283" s="67">
        <v>0</v>
      </c>
      <c r="O283" s="67">
        <v>0</v>
      </c>
      <c r="P283" s="99">
        <v>0</v>
      </c>
      <c r="Q283" s="70">
        <v>0</v>
      </c>
      <c r="R283" s="71">
        <v>0</v>
      </c>
    </row>
    <row r="284" spans="1:18" x14ac:dyDescent="0.25">
      <c r="A284" s="64" t="s">
        <v>418</v>
      </c>
      <c r="B284" s="87" t="s">
        <v>419</v>
      </c>
      <c r="C284" s="66" t="s">
        <v>659</v>
      </c>
      <c r="D284" s="88">
        <v>33.630000000000003</v>
      </c>
      <c r="E284" s="88">
        <v>4.6399999999999997</v>
      </c>
      <c r="F284" s="88">
        <v>35.993763031999997</v>
      </c>
      <c r="G284" s="88">
        <v>28.78</v>
      </c>
      <c r="H284" s="88">
        <v>32.583499696003003</v>
      </c>
      <c r="I284" s="88">
        <v>28.78</v>
      </c>
      <c r="J284" s="74">
        <v>34.211920897692401</v>
      </c>
      <c r="K284" s="88">
        <v>28.78</v>
      </c>
      <c r="L284" s="74">
        <v>36.536609139673899</v>
      </c>
      <c r="M284" s="76">
        <v>28.78</v>
      </c>
      <c r="N284" s="74">
        <v>38.367104255204403</v>
      </c>
      <c r="O284" s="76">
        <v>28.78</v>
      </c>
      <c r="P284" s="75">
        <v>40.288953853054203</v>
      </c>
      <c r="Q284" s="147">
        <f>O284</f>
        <v>28.78</v>
      </c>
      <c r="R284" s="148">
        <f>P284</f>
        <v>40.288953853054203</v>
      </c>
    </row>
    <row r="285" spans="1:18" ht="15.75" customHeight="1" x14ac:dyDescent="0.25">
      <c r="A285" s="64" t="s">
        <v>420</v>
      </c>
      <c r="B285" s="95" t="s">
        <v>260</v>
      </c>
      <c r="C285" s="66" t="s">
        <v>659</v>
      </c>
      <c r="D285" s="67">
        <v>0</v>
      </c>
      <c r="E285" s="67">
        <v>0</v>
      </c>
      <c r="F285" s="67">
        <v>0</v>
      </c>
      <c r="G285" s="67">
        <v>0</v>
      </c>
      <c r="H285" s="67">
        <v>0</v>
      </c>
      <c r="I285" s="67">
        <v>0</v>
      </c>
      <c r="J285" s="67">
        <v>0</v>
      </c>
      <c r="K285" s="67">
        <v>0</v>
      </c>
      <c r="L285" s="67">
        <v>0</v>
      </c>
      <c r="M285" s="67">
        <v>0</v>
      </c>
      <c r="N285" s="67">
        <v>0</v>
      </c>
      <c r="O285" s="67">
        <v>0</v>
      </c>
      <c r="P285" s="99">
        <v>0</v>
      </c>
      <c r="Q285" s="70">
        <v>0</v>
      </c>
      <c r="R285" s="71">
        <v>0</v>
      </c>
    </row>
    <row r="286" spans="1:18" x14ac:dyDescent="0.25">
      <c r="A286" s="64" t="s">
        <v>421</v>
      </c>
      <c r="B286" s="96" t="s">
        <v>379</v>
      </c>
      <c r="C286" s="66" t="s">
        <v>659</v>
      </c>
      <c r="D286" s="67">
        <v>0</v>
      </c>
      <c r="E286" s="67">
        <v>0</v>
      </c>
      <c r="F286" s="67">
        <v>0</v>
      </c>
      <c r="G286" s="67">
        <v>0</v>
      </c>
      <c r="H286" s="67">
        <v>0</v>
      </c>
      <c r="I286" s="67">
        <v>0</v>
      </c>
      <c r="J286" s="67">
        <v>0</v>
      </c>
      <c r="K286" s="67">
        <v>0</v>
      </c>
      <c r="L286" s="67">
        <v>0</v>
      </c>
      <c r="M286" s="67">
        <v>0</v>
      </c>
      <c r="N286" s="67">
        <v>0</v>
      </c>
      <c r="O286" s="67">
        <v>0</v>
      </c>
      <c r="P286" s="99">
        <v>0</v>
      </c>
      <c r="Q286" s="70">
        <v>0</v>
      </c>
      <c r="R286" s="71">
        <v>0</v>
      </c>
    </row>
    <row r="287" spans="1:18" x14ac:dyDescent="0.25">
      <c r="A287" s="64" t="s">
        <v>422</v>
      </c>
      <c r="B287" s="95" t="s">
        <v>423</v>
      </c>
      <c r="C287" s="66" t="s">
        <v>659</v>
      </c>
      <c r="D287" s="88">
        <v>33.630000000000003</v>
      </c>
      <c r="E287" s="88">
        <v>4.6399999999999997</v>
      </c>
      <c r="F287" s="76">
        <v>35.993763031999997</v>
      </c>
      <c r="G287" s="88">
        <v>28.78</v>
      </c>
      <c r="H287" s="74">
        <v>32.583499696003003</v>
      </c>
      <c r="I287" s="88">
        <v>28.78</v>
      </c>
      <c r="J287" s="74">
        <v>34.211920897692401</v>
      </c>
      <c r="K287" s="88">
        <v>28.78</v>
      </c>
      <c r="L287" s="74">
        <v>36.536609139673899</v>
      </c>
      <c r="M287" s="76">
        <v>28.78</v>
      </c>
      <c r="N287" s="74">
        <v>38.367104255204403</v>
      </c>
      <c r="O287" s="76">
        <v>28.78</v>
      </c>
      <c r="P287" s="75">
        <v>40.288953853054203</v>
      </c>
      <c r="Q287" s="147">
        <f>O287</f>
        <v>28.78</v>
      </c>
      <c r="R287" s="148">
        <f>P287</f>
        <v>40.288953853054203</v>
      </c>
    </row>
    <row r="288" spans="1:18" x14ac:dyDescent="0.25">
      <c r="A288" s="64" t="s">
        <v>424</v>
      </c>
      <c r="B288" s="96" t="s">
        <v>379</v>
      </c>
      <c r="C288" s="66" t="s">
        <v>659</v>
      </c>
      <c r="D288" s="67">
        <v>0</v>
      </c>
      <c r="E288" s="67">
        <v>0</v>
      </c>
      <c r="F288" s="68">
        <v>0</v>
      </c>
      <c r="G288" s="67">
        <v>0</v>
      </c>
      <c r="H288" s="67">
        <v>0</v>
      </c>
      <c r="I288" s="67">
        <v>0</v>
      </c>
      <c r="J288" s="67">
        <v>0</v>
      </c>
      <c r="K288" s="67">
        <v>0</v>
      </c>
      <c r="L288" s="67">
        <v>0</v>
      </c>
      <c r="M288" s="68">
        <v>0</v>
      </c>
      <c r="N288" s="67">
        <v>0</v>
      </c>
      <c r="O288" s="68">
        <v>0</v>
      </c>
      <c r="P288" s="99">
        <v>0</v>
      </c>
      <c r="Q288" s="70">
        <v>0</v>
      </c>
      <c r="R288" s="71">
        <v>0</v>
      </c>
    </row>
    <row r="289" spans="1:18" ht="47.25" x14ac:dyDescent="0.25">
      <c r="A289" s="64" t="s">
        <v>425</v>
      </c>
      <c r="B289" s="87" t="s">
        <v>426</v>
      </c>
      <c r="C289" s="66" t="s">
        <v>659</v>
      </c>
      <c r="D289" s="67">
        <v>0</v>
      </c>
      <c r="E289" s="67">
        <v>0</v>
      </c>
      <c r="F289" s="67">
        <v>0</v>
      </c>
      <c r="G289" s="67">
        <v>0</v>
      </c>
      <c r="H289" s="67">
        <v>0</v>
      </c>
      <c r="I289" s="67">
        <v>0</v>
      </c>
      <c r="J289" s="67">
        <v>0</v>
      </c>
      <c r="K289" s="67">
        <v>0</v>
      </c>
      <c r="L289" s="67">
        <v>0</v>
      </c>
      <c r="M289" s="67">
        <v>0</v>
      </c>
      <c r="N289" s="67">
        <v>0</v>
      </c>
      <c r="O289" s="67">
        <v>0</v>
      </c>
      <c r="P289" s="99">
        <v>0</v>
      </c>
      <c r="Q289" s="131">
        <v>0</v>
      </c>
      <c r="R289" s="132">
        <v>0</v>
      </c>
    </row>
    <row r="290" spans="1:18" x14ac:dyDescent="0.25">
      <c r="A290" s="64" t="s">
        <v>427</v>
      </c>
      <c r="B290" s="95" t="s">
        <v>379</v>
      </c>
      <c r="C290" s="66" t="s">
        <v>659</v>
      </c>
      <c r="D290" s="67">
        <v>0</v>
      </c>
      <c r="E290" s="67">
        <v>0</v>
      </c>
      <c r="F290" s="67">
        <v>0</v>
      </c>
      <c r="G290" s="67">
        <v>0</v>
      </c>
      <c r="H290" s="67">
        <v>0</v>
      </c>
      <c r="I290" s="67">
        <v>0</v>
      </c>
      <c r="J290" s="67">
        <v>0</v>
      </c>
      <c r="K290" s="67">
        <v>0</v>
      </c>
      <c r="L290" s="67">
        <v>0</v>
      </c>
      <c r="M290" s="67">
        <v>0</v>
      </c>
      <c r="N290" s="67">
        <v>0</v>
      </c>
      <c r="O290" s="67">
        <v>0</v>
      </c>
      <c r="P290" s="99">
        <v>0</v>
      </c>
      <c r="Q290" s="131">
        <v>0</v>
      </c>
      <c r="R290" s="132">
        <v>0</v>
      </c>
    </row>
    <row r="291" spans="1:18" x14ac:dyDescent="0.25">
      <c r="A291" s="64" t="s">
        <v>428</v>
      </c>
      <c r="B291" s="87" t="s">
        <v>429</v>
      </c>
      <c r="C291" s="66" t="s">
        <v>659</v>
      </c>
      <c r="D291" s="67">
        <v>0</v>
      </c>
      <c r="E291" s="67">
        <v>0</v>
      </c>
      <c r="F291" s="67">
        <v>0</v>
      </c>
      <c r="G291" s="67">
        <v>0</v>
      </c>
      <c r="H291" s="67">
        <v>0</v>
      </c>
      <c r="I291" s="67">
        <v>0</v>
      </c>
      <c r="J291" s="67">
        <v>0</v>
      </c>
      <c r="K291" s="67">
        <v>0</v>
      </c>
      <c r="L291" s="67">
        <v>0</v>
      </c>
      <c r="M291" s="67">
        <v>0</v>
      </c>
      <c r="N291" s="67">
        <v>0</v>
      </c>
      <c r="O291" s="67">
        <v>0</v>
      </c>
      <c r="P291" s="99">
        <v>0</v>
      </c>
      <c r="Q291" s="131">
        <v>0</v>
      </c>
      <c r="R291" s="132">
        <v>0</v>
      </c>
    </row>
    <row r="292" spans="1:18" x14ac:dyDescent="0.25">
      <c r="A292" s="64" t="s">
        <v>430</v>
      </c>
      <c r="B292" s="95" t="s">
        <v>379</v>
      </c>
      <c r="C292" s="66" t="s">
        <v>659</v>
      </c>
      <c r="D292" s="67">
        <v>0</v>
      </c>
      <c r="E292" s="67">
        <v>0</v>
      </c>
      <c r="F292" s="67">
        <v>0</v>
      </c>
      <c r="G292" s="67">
        <v>0</v>
      </c>
      <c r="H292" s="67">
        <v>0</v>
      </c>
      <c r="I292" s="67">
        <v>0</v>
      </c>
      <c r="J292" s="67">
        <v>0</v>
      </c>
      <c r="K292" s="67">
        <v>0</v>
      </c>
      <c r="L292" s="67">
        <v>0</v>
      </c>
      <c r="M292" s="67">
        <v>0</v>
      </c>
      <c r="N292" s="67">
        <v>0</v>
      </c>
      <c r="O292" s="67">
        <v>0</v>
      </c>
      <c r="P292" s="99">
        <v>0</v>
      </c>
      <c r="Q292" s="131">
        <v>0</v>
      </c>
      <c r="R292" s="132">
        <v>0</v>
      </c>
    </row>
    <row r="293" spans="1:18" x14ac:dyDescent="0.25">
      <c r="A293" s="64" t="s">
        <v>431</v>
      </c>
      <c r="B293" s="87" t="s">
        <v>432</v>
      </c>
      <c r="C293" s="66" t="s">
        <v>659</v>
      </c>
      <c r="D293" s="88">
        <v>0</v>
      </c>
      <c r="E293" s="88">
        <v>13.31</v>
      </c>
      <c r="F293" s="67">
        <v>0</v>
      </c>
      <c r="G293" s="88">
        <v>20.41</v>
      </c>
      <c r="H293" s="67">
        <v>0</v>
      </c>
      <c r="I293" s="88">
        <v>20.41</v>
      </c>
      <c r="J293" s="67">
        <v>0</v>
      </c>
      <c r="K293" s="88">
        <v>20.41</v>
      </c>
      <c r="L293" s="67">
        <v>0</v>
      </c>
      <c r="M293" s="76">
        <v>20.41</v>
      </c>
      <c r="N293" s="67">
        <v>0</v>
      </c>
      <c r="O293" s="76">
        <v>20.41</v>
      </c>
      <c r="P293" s="99">
        <v>0</v>
      </c>
      <c r="Q293" s="147">
        <f>O293</f>
        <v>20.41</v>
      </c>
      <c r="R293" s="132">
        <f>P293</f>
        <v>0</v>
      </c>
    </row>
    <row r="294" spans="1:18" x14ac:dyDescent="0.25">
      <c r="A294" s="64" t="s">
        <v>433</v>
      </c>
      <c r="B294" s="95" t="s">
        <v>379</v>
      </c>
      <c r="C294" s="66" t="s">
        <v>659</v>
      </c>
      <c r="D294" s="67">
        <v>0</v>
      </c>
      <c r="E294" s="67">
        <v>0</v>
      </c>
      <c r="F294" s="67">
        <v>0</v>
      </c>
      <c r="G294" s="67">
        <v>0</v>
      </c>
      <c r="H294" s="67">
        <v>0</v>
      </c>
      <c r="I294" s="67">
        <v>0</v>
      </c>
      <c r="J294" s="67">
        <v>0</v>
      </c>
      <c r="K294" s="67">
        <v>0</v>
      </c>
      <c r="L294" s="67">
        <v>0</v>
      </c>
      <c r="M294" s="68">
        <v>0</v>
      </c>
      <c r="N294" s="67">
        <v>0</v>
      </c>
      <c r="O294" s="68">
        <v>0</v>
      </c>
      <c r="P294" s="99">
        <v>0</v>
      </c>
      <c r="Q294" s="131">
        <v>0</v>
      </c>
      <c r="R294" s="132">
        <v>0</v>
      </c>
    </row>
    <row r="295" spans="1:18" x14ac:dyDescent="0.25">
      <c r="A295" s="64" t="s">
        <v>434</v>
      </c>
      <c r="B295" s="87" t="s">
        <v>435</v>
      </c>
      <c r="C295" s="66" t="s">
        <v>659</v>
      </c>
      <c r="D295" s="88">
        <v>29.48</v>
      </c>
      <c r="E295" s="88">
        <v>12.3</v>
      </c>
      <c r="F295" s="76">
        <v>37.399000000000001</v>
      </c>
      <c r="G295" s="88">
        <v>7.76</v>
      </c>
      <c r="H295" s="74">
        <v>17.98227</v>
      </c>
      <c r="I295" s="88">
        <v>7.76</v>
      </c>
      <c r="J295" s="74">
        <v>28.9866296115393</v>
      </c>
      <c r="K295" s="88">
        <v>7.76</v>
      </c>
      <c r="L295" s="74">
        <v>28.986629611539399</v>
      </c>
      <c r="M295" s="76">
        <v>7.76</v>
      </c>
      <c r="N295" s="74">
        <v>28.986629611539399</v>
      </c>
      <c r="O295" s="76">
        <v>7.76</v>
      </c>
      <c r="P295" s="75">
        <v>28.9866296115393</v>
      </c>
      <c r="Q295" s="147">
        <f>O295</f>
        <v>7.76</v>
      </c>
      <c r="R295" s="148">
        <f>P295</f>
        <v>28.9866296115393</v>
      </c>
    </row>
    <row r="296" spans="1:18" x14ac:dyDescent="0.25">
      <c r="A296" s="64" t="s">
        <v>436</v>
      </c>
      <c r="B296" s="95" t="s">
        <v>379</v>
      </c>
      <c r="C296" s="66" t="s">
        <v>659</v>
      </c>
      <c r="D296" s="67">
        <v>0</v>
      </c>
      <c r="E296" s="67">
        <v>0</v>
      </c>
      <c r="F296" s="76">
        <v>0</v>
      </c>
      <c r="G296" s="67">
        <v>0</v>
      </c>
      <c r="H296" s="67">
        <v>0</v>
      </c>
      <c r="I296" s="67">
        <v>0</v>
      </c>
      <c r="J296" s="67">
        <v>0</v>
      </c>
      <c r="K296" s="67">
        <v>0</v>
      </c>
      <c r="L296" s="67">
        <v>0</v>
      </c>
      <c r="M296" s="67">
        <v>0</v>
      </c>
      <c r="N296" s="67">
        <v>0</v>
      </c>
      <c r="O296" s="67">
        <v>0</v>
      </c>
      <c r="P296" s="119">
        <v>0</v>
      </c>
      <c r="Q296" s="131">
        <v>0</v>
      </c>
      <c r="R296" s="132">
        <v>0</v>
      </c>
    </row>
    <row r="297" spans="1:18" x14ac:dyDescent="0.25">
      <c r="A297" s="64" t="s">
        <v>437</v>
      </c>
      <c r="B297" s="87" t="s">
        <v>438</v>
      </c>
      <c r="C297" s="66" t="s">
        <v>659</v>
      </c>
      <c r="D297" s="88">
        <v>22.15</v>
      </c>
      <c r="E297" s="88">
        <v>38.520000000000003</v>
      </c>
      <c r="F297" s="74">
        <v>56.407809999999998</v>
      </c>
      <c r="G297" s="88">
        <v>28.46</v>
      </c>
      <c r="H297" s="74">
        <v>46.115678276333298</v>
      </c>
      <c r="I297" s="88">
        <v>24.61000000000001</v>
      </c>
      <c r="J297" s="74">
        <v>0.23351199233325301</v>
      </c>
      <c r="K297" s="88">
        <v>34.07</v>
      </c>
      <c r="L297" s="74">
        <v>0.23351199233325301</v>
      </c>
      <c r="M297" s="76">
        <v>25.650000000000016</v>
      </c>
      <c r="N297" s="74">
        <v>0.23327199233325499</v>
      </c>
      <c r="O297" s="76">
        <v>16.98</v>
      </c>
      <c r="P297" s="75">
        <v>0.23327199233325499</v>
      </c>
      <c r="Q297" s="147">
        <f>O297</f>
        <v>16.98</v>
      </c>
      <c r="R297" s="148">
        <f>P297</f>
        <v>0.23327199233325499</v>
      </c>
    </row>
    <row r="298" spans="1:18" x14ac:dyDescent="0.25">
      <c r="A298" s="64" t="s">
        <v>439</v>
      </c>
      <c r="B298" s="95" t="s">
        <v>379</v>
      </c>
      <c r="C298" s="66" t="s">
        <v>659</v>
      </c>
      <c r="D298" s="67">
        <v>0</v>
      </c>
      <c r="E298" s="67">
        <v>0</v>
      </c>
      <c r="F298" s="88">
        <v>0</v>
      </c>
      <c r="G298" s="67">
        <v>0</v>
      </c>
      <c r="H298" s="88">
        <v>0</v>
      </c>
      <c r="I298" s="67">
        <v>0</v>
      </c>
      <c r="J298" s="88">
        <v>0</v>
      </c>
      <c r="K298" s="67">
        <v>0</v>
      </c>
      <c r="L298" s="88">
        <v>0</v>
      </c>
      <c r="M298" s="68">
        <v>0</v>
      </c>
      <c r="N298" s="88">
        <v>0</v>
      </c>
      <c r="O298" s="68">
        <v>0</v>
      </c>
      <c r="P298" s="120">
        <v>0</v>
      </c>
      <c r="Q298" s="131">
        <v>0</v>
      </c>
      <c r="R298" s="132">
        <v>0</v>
      </c>
    </row>
    <row r="299" spans="1:18" ht="31.5" customHeight="1" x14ac:dyDescent="0.25">
      <c r="A299" s="64" t="s">
        <v>440</v>
      </c>
      <c r="B299" s="87" t="s">
        <v>675</v>
      </c>
      <c r="C299" s="66" t="s">
        <v>659</v>
      </c>
      <c r="D299" s="88">
        <v>0</v>
      </c>
      <c r="E299" s="88">
        <v>9.67</v>
      </c>
      <c r="F299" s="88">
        <v>0</v>
      </c>
      <c r="G299" s="88">
        <v>7.6</v>
      </c>
      <c r="H299" s="88">
        <v>0</v>
      </c>
      <c r="I299" s="88">
        <v>7.6</v>
      </c>
      <c r="J299" s="88">
        <v>0</v>
      </c>
      <c r="K299" s="88">
        <v>7.6</v>
      </c>
      <c r="L299" s="88">
        <v>0</v>
      </c>
      <c r="M299" s="76">
        <v>7.6</v>
      </c>
      <c r="N299" s="88">
        <v>0</v>
      </c>
      <c r="O299" s="76">
        <v>7.6</v>
      </c>
      <c r="P299" s="120">
        <v>0</v>
      </c>
      <c r="Q299" s="147">
        <f>O299</f>
        <v>7.6</v>
      </c>
      <c r="R299" s="130">
        <v>0</v>
      </c>
    </row>
    <row r="300" spans="1:18" x14ac:dyDescent="0.25">
      <c r="A300" s="64" t="s">
        <v>441</v>
      </c>
      <c r="B300" s="95" t="s">
        <v>379</v>
      </c>
      <c r="C300" s="66" t="s">
        <v>659</v>
      </c>
      <c r="D300" s="76">
        <v>0</v>
      </c>
      <c r="E300" s="76">
        <v>0</v>
      </c>
      <c r="F300" s="76">
        <v>0</v>
      </c>
      <c r="G300" s="76">
        <v>0</v>
      </c>
      <c r="H300" s="76">
        <v>0</v>
      </c>
      <c r="I300" s="76">
        <v>0</v>
      </c>
      <c r="J300" s="76">
        <v>0</v>
      </c>
      <c r="K300" s="76">
        <v>0</v>
      </c>
      <c r="L300" s="76">
        <v>0</v>
      </c>
      <c r="M300" s="76">
        <v>0</v>
      </c>
      <c r="N300" s="76">
        <v>0</v>
      </c>
      <c r="O300" s="76">
        <v>0</v>
      </c>
      <c r="P300" s="120">
        <v>0</v>
      </c>
      <c r="Q300" s="129">
        <v>0</v>
      </c>
      <c r="R300" s="130">
        <v>0</v>
      </c>
    </row>
    <row r="301" spans="1:18" x14ac:dyDescent="0.25">
      <c r="A301" s="64" t="s">
        <v>442</v>
      </c>
      <c r="B301" s="87" t="s">
        <v>443</v>
      </c>
      <c r="C301" s="66" t="s">
        <v>659</v>
      </c>
      <c r="D301" s="88">
        <v>146.38</v>
      </c>
      <c r="E301" s="88">
        <v>46.3</v>
      </c>
      <c r="F301" s="88">
        <v>89.227426968000003</v>
      </c>
      <c r="G301" s="88">
        <v>46.3</v>
      </c>
      <c r="H301" s="88">
        <v>77.647859337338701</v>
      </c>
      <c r="I301" s="88">
        <v>46.3</v>
      </c>
      <c r="J301" s="88">
        <v>77.281795283088996</v>
      </c>
      <c r="K301" s="88">
        <v>46.3</v>
      </c>
      <c r="L301" s="88">
        <v>79.908427144523301</v>
      </c>
      <c r="M301" s="76">
        <v>46.3</v>
      </c>
      <c r="N301" s="88">
        <v>89.252585054424699</v>
      </c>
      <c r="O301" s="76">
        <v>46.3</v>
      </c>
      <c r="P301" s="120">
        <v>98.152828168238599</v>
      </c>
      <c r="Q301" s="128">
        <f>O301</f>
        <v>46.3</v>
      </c>
      <c r="R301" s="127">
        <f>P301</f>
        <v>98.152828168238599</v>
      </c>
    </row>
    <row r="302" spans="1:18" x14ac:dyDescent="0.25">
      <c r="A302" s="64" t="s">
        <v>444</v>
      </c>
      <c r="B302" s="95" t="s">
        <v>379</v>
      </c>
      <c r="C302" s="66" t="s">
        <v>659</v>
      </c>
      <c r="D302" s="76">
        <v>0</v>
      </c>
      <c r="E302" s="76">
        <v>0</v>
      </c>
      <c r="F302" s="76">
        <v>0</v>
      </c>
      <c r="G302" s="76">
        <v>0</v>
      </c>
      <c r="H302" s="76">
        <v>0</v>
      </c>
      <c r="I302" s="76">
        <v>0</v>
      </c>
      <c r="J302" s="76">
        <v>0</v>
      </c>
      <c r="K302" s="76">
        <v>0</v>
      </c>
      <c r="L302" s="76">
        <v>0</v>
      </c>
      <c r="M302" s="76">
        <v>0</v>
      </c>
      <c r="N302" s="76">
        <v>0</v>
      </c>
      <c r="O302" s="76">
        <v>0</v>
      </c>
      <c r="P302" s="120">
        <v>0</v>
      </c>
      <c r="Q302" s="129">
        <v>0</v>
      </c>
      <c r="R302" s="130">
        <v>0</v>
      </c>
    </row>
    <row r="303" spans="1:18" ht="47.25" x14ac:dyDescent="0.25">
      <c r="A303" s="64" t="s">
        <v>445</v>
      </c>
      <c r="B303" s="90" t="s">
        <v>446</v>
      </c>
      <c r="C303" s="66" t="s">
        <v>447</v>
      </c>
      <c r="D303" s="151">
        <v>0.99781875280279098</v>
      </c>
      <c r="E303" s="151">
        <v>0.99903022241528705</v>
      </c>
      <c r="F303" s="151">
        <v>0.99426629563477698</v>
      </c>
      <c r="G303" s="151">
        <v>0.99600042296348801</v>
      </c>
      <c r="H303" s="151">
        <v>0.99774798550265698</v>
      </c>
      <c r="I303" s="151">
        <v>0.995999758472631</v>
      </c>
      <c r="J303" s="151">
        <v>0.99602325769437094</v>
      </c>
      <c r="K303" s="151">
        <v>0.99600186465684604</v>
      </c>
      <c r="L303" s="151">
        <v>0.99604792270066</v>
      </c>
      <c r="M303" s="151">
        <v>0.99599988154214103</v>
      </c>
      <c r="N303" s="151">
        <v>0.99631208943183103</v>
      </c>
      <c r="O303" s="151">
        <v>0.99599988154214103</v>
      </c>
      <c r="P303" s="152">
        <v>0.99626429642715797</v>
      </c>
      <c r="Q303" s="153">
        <v>0.99600035496100103</v>
      </c>
      <c r="R303" s="154">
        <f t="shared" ref="R303" si="53">R309</f>
        <v>0.99644168238257813</v>
      </c>
    </row>
    <row r="304" spans="1:18" ht="31.5" x14ac:dyDescent="0.25">
      <c r="A304" s="64" t="s">
        <v>448</v>
      </c>
      <c r="B304" s="87" t="s">
        <v>449</v>
      </c>
      <c r="C304" s="66" t="s">
        <v>447</v>
      </c>
      <c r="D304" s="88" t="s">
        <v>686</v>
      </c>
      <c r="E304" s="88" t="s">
        <v>686</v>
      </c>
      <c r="F304" s="88" t="s">
        <v>686</v>
      </c>
      <c r="G304" s="88" t="s">
        <v>686</v>
      </c>
      <c r="H304" s="88" t="s">
        <v>686</v>
      </c>
      <c r="I304" s="88" t="s">
        <v>686</v>
      </c>
      <c r="J304" s="88" t="s">
        <v>686</v>
      </c>
      <c r="K304" s="88" t="s">
        <v>686</v>
      </c>
      <c r="L304" s="88" t="s">
        <v>686</v>
      </c>
      <c r="M304" s="88" t="s">
        <v>686</v>
      </c>
      <c r="N304" s="88" t="s">
        <v>686</v>
      </c>
      <c r="O304" s="88" t="s">
        <v>686</v>
      </c>
      <c r="P304" s="120" t="s">
        <v>686</v>
      </c>
      <c r="Q304" s="153" t="s">
        <v>686</v>
      </c>
      <c r="R304" s="154" t="s">
        <v>218</v>
      </c>
    </row>
    <row r="305" spans="1:18" ht="31.5" x14ac:dyDescent="0.25">
      <c r="A305" s="64" t="s">
        <v>450</v>
      </c>
      <c r="B305" s="87" t="s">
        <v>451</v>
      </c>
      <c r="C305" s="66" t="s">
        <v>447</v>
      </c>
      <c r="D305" s="88" t="s">
        <v>686</v>
      </c>
      <c r="E305" s="88" t="s">
        <v>686</v>
      </c>
      <c r="F305" s="88" t="s">
        <v>686</v>
      </c>
      <c r="G305" s="88" t="s">
        <v>686</v>
      </c>
      <c r="H305" s="88" t="s">
        <v>686</v>
      </c>
      <c r="I305" s="88" t="s">
        <v>686</v>
      </c>
      <c r="J305" s="88" t="s">
        <v>686</v>
      </c>
      <c r="K305" s="88" t="s">
        <v>686</v>
      </c>
      <c r="L305" s="88" t="s">
        <v>686</v>
      </c>
      <c r="M305" s="88" t="s">
        <v>686</v>
      </c>
      <c r="N305" s="88" t="s">
        <v>686</v>
      </c>
      <c r="O305" s="88" t="s">
        <v>686</v>
      </c>
      <c r="P305" s="120" t="s">
        <v>686</v>
      </c>
      <c r="Q305" s="153" t="s">
        <v>686</v>
      </c>
      <c r="R305" s="154" t="s">
        <v>218</v>
      </c>
    </row>
    <row r="306" spans="1:18" ht="31.5" x14ac:dyDescent="0.25">
      <c r="A306" s="64" t="s">
        <v>452</v>
      </c>
      <c r="B306" s="87" t="s">
        <v>453</v>
      </c>
      <c r="C306" s="66" t="s">
        <v>447</v>
      </c>
      <c r="D306" s="88" t="s">
        <v>686</v>
      </c>
      <c r="E306" s="88" t="s">
        <v>686</v>
      </c>
      <c r="F306" s="88" t="s">
        <v>686</v>
      </c>
      <c r="G306" s="88" t="s">
        <v>686</v>
      </c>
      <c r="H306" s="88" t="s">
        <v>686</v>
      </c>
      <c r="I306" s="88" t="s">
        <v>686</v>
      </c>
      <c r="J306" s="88" t="s">
        <v>686</v>
      </c>
      <c r="K306" s="88" t="s">
        <v>686</v>
      </c>
      <c r="L306" s="88" t="s">
        <v>686</v>
      </c>
      <c r="M306" s="88" t="s">
        <v>686</v>
      </c>
      <c r="N306" s="88" t="s">
        <v>686</v>
      </c>
      <c r="O306" s="88" t="s">
        <v>686</v>
      </c>
      <c r="P306" s="120" t="s">
        <v>686</v>
      </c>
      <c r="Q306" s="153" t="s">
        <v>686</v>
      </c>
      <c r="R306" s="154" t="s">
        <v>218</v>
      </c>
    </row>
    <row r="307" spans="1:18" ht="31.5" customHeight="1" x14ac:dyDescent="0.25">
      <c r="A307" s="64" t="s">
        <v>454</v>
      </c>
      <c r="B307" s="87" t="s">
        <v>455</v>
      </c>
      <c r="C307" s="66" t="s">
        <v>447</v>
      </c>
      <c r="D307" s="88" t="s">
        <v>686</v>
      </c>
      <c r="E307" s="88" t="s">
        <v>686</v>
      </c>
      <c r="F307" s="88" t="s">
        <v>686</v>
      </c>
      <c r="G307" s="88" t="s">
        <v>686</v>
      </c>
      <c r="H307" s="88" t="s">
        <v>686</v>
      </c>
      <c r="I307" s="88" t="s">
        <v>686</v>
      </c>
      <c r="J307" s="88" t="s">
        <v>686</v>
      </c>
      <c r="K307" s="88" t="s">
        <v>686</v>
      </c>
      <c r="L307" s="88" t="s">
        <v>686</v>
      </c>
      <c r="M307" s="88" t="s">
        <v>686</v>
      </c>
      <c r="N307" s="88" t="s">
        <v>686</v>
      </c>
      <c r="O307" s="88" t="s">
        <v>686</v>
      </c>
      <c r="P307" s="120" t="s">
        <v>686</v>
      </c>
      <c r="Q307" s="153" t="s">
        <v>686</v>
      </c>
      <c r="R307" s="154" t="s">
        <v>218</v>
      </c>
    </row>
    <row r="308" spans="1:18" x14ac:dyDescent="0.25">
      <c r="A308" s="64" t="s">
        <v>456</v>
      </c>
      <c r="B308" s="79" t="s">
        <v>457</v>
      </c>
      <c r="C308" s="66" t="s">
        <v>447</v>
      </c>
      <c r="D308" s="88" t="s">
        <v>686</v>
      </c>
      <c r="E308" s="88" t="s">
        <v>686</v>
      </c>
      <c r="F308" s="88" t="s">
        <v>686</v>
      </c>
      <c r="G308" s="88" t="s">
        <v>686</v>
      </c>
      <c r="H308" s="88" t="s">
        <v>686</v>
      </c>
      <c r="I308" s="88" t="s">
        <v>686</v>
      </c>
      <c r="J308" s="88" t="s">
        <v>686</v>
      </c>
      <c r="K308" s="88" t="s">
        <v>686</v>
      </c>
      <c r="L308" s="88" t="s">
        <v>686</v>
      </c>
      <c r="M308" s="88" t="s">
        <v>686</v>
      </c>
      <c r="N308" s="88" t="s">
        <v>686</v>
      </c>
      <c r="O308" s="88" t="s">
        <v>686</v>
      </c>
      <c r="P308" s="120" t="s">
        <v>686</v>
      </c>
      <c r="Q308" s="153" t="s">
        <v>686</v>
      </c>
      <c r="R308" s="154" t="s">
        <v>218</v>
      </c>
    </row>
    <row r="309" spans="1:18" x14ac:dyDescent="0.25">
      <c r="A309" s="64" t="s">
        <v>458</v>
      </c>
      <c r="B309" s="79" t="s">
        <v>459</v>
      </c>
      <c r="C309" s="66" t="s">
        <v>447</v>
      </c>
      <c r="D309" s="151">
        <v>0.99781875280279098</v>
      </c>
      <c r="E309" s="151">
        <v>0.99903022241528705</v>
      </c>
      <c r="F309" s="151">
        <v>0.99426629563477698</v>
      </c>
      <c r="G309" s="151">
        <v>0.99600042296348801</v>
      </c>
      <c r="H309" s="151">
        <v>0.99774798550265698</v>
      </c>
      <c r="I309" s="151">
        <v>0.995999758472631</v>
      </c>
      <c r="J309" s="151">
        <v>0.99602325769437094</v>
      </c>
      <c r="K309" s="151">
        <v>0.99600186465684604</v>
      </c>
      <c r="L309" s="151">
        <v>0.99604792270066</v>
      </c>
      <c r="M309" s="151">
        <v>0.99599988154214103</v>
      </c>
      <c r="N309" s="151">
        <v>0.99631208943183103</v>
      </c>
      <c r="O309" s="151">
        <v>0.99599988154214103</v>
      </c>
      <c r="P309" s="152">
        <v>0.99626429642715797</v>
      </c>
      <c r="Q309" s="153">
        <v>0.99600035496100103</v>
      </c>
      <c r="R309" s="154">
        <f t="shared" ref="R309" si="54">R171/(R27*1.2)</f>
        <v>0.99644168238257813</v>
      </c>
    </row>
    <row r="310" spans="1:18" x14ac:dyDescent="0.25">
      <c r="A310" s="64" t="s">
        <v>460</v>
      </c>
      <c r="B310" s="79" t="s">
        <v>461</v>
      </c>
      <c r="C310" s="66" t="s">
        <v>447</v>
      </c>
      <c r="D310" s="88" t="s">
        <v>686</v>
      </c>
      <c r="E310" s="88" t="s">
        <v>686</v>
      </c>
      <c r="F310" s="88" t="s">
        <v>686</v>
      </c>
      <c r="G310" s="88" t="s">
        <v>686</v>
      </c>
      <c r="H310" s="88" t="s">
        <v>686</v>
      </c>
      <c r="I310" s="88" t="s">
        <v>686</v>
      </c>
      <c r="J310" s="88" t="s">
        <v>686</v>
      </c>
      <c r="K310" s="88" t="s">
        <v>686</v>
      </c>
      <c r="L310" s="88" t="s">
        <v>686</v>
      </c>
      <c r="M310" s="88" t="s">
        <v>686</v>
      </c>
      <c r="N310" s="88" t="s">
        <v>686</v>
      </c>
      <c r="O310" s="88" t="s">
        <v>686</v>
      </c>
      <c r="P310" s="120" t="s">
        <v>686</v>
      </c>
      <c r="Q310" s="153" t="s">
        <v>686</v>
      </c>
      <c r="R310" s="154" t="s">
        <v>686</v>
      </c>
    </row>
    <row r="311" spans="1:18" x14ac:dyDescent="0.25">
      <c r="A311" s="64" t="s">
        <v>462</v>
      </c>
      <c r="B311" s="79" t="s">
        <v>463</v>
      </c>
      <c r="C311" s="66" t="s">
        <v>447</v>
      </c>
      <c r="D311" s="151">
        <v>0</v>
      </c>
      <c r="E311" s="151">
        <v>0</v>
      </c>
      <c r="F311" s="151" t="s">
        <v>686</v>
      </c>
      <c r="G311" s="151">
        <v>0</v>
      </c>
      <c r="H311" s="151" t="s">
        <v>686</v>
      </c>
      <c r="I311" s="151">
        <v>0</v>
      </c>
      <c r="J311" s="151" t="s">
        <v>686</v>
      </c>
      <c r="K311" s="151">
        <v>0</v>
      </c>
      <c r="L311" s="151" t="s">
        <v>686</v>
      </c>
      <c r="M311" s="151">
        <v>0</v>
      </c>
      <c r="N311" s="151" t="s">
        <v>686</v>
      </c>
      <c r="O311" s="151">
        <v>0</v>
      </c>
      <c r="P311" s="151" t="s">
        <v>686</v>
      </c>
      <c r="Q311" s="151">
        <v>0</v>
      </c>
      <c r="R311" s="151">
        <v>0</v>
      </c>
    </row>
    <row r="312" spans="1:18" x14ac:dyDescent="0.25">
      <c r="A312" s="64" t="s">
        <v>464</v>
      </c>
      <c r="B312" s="79" t="s">
        <v>465</v>
      </c>
      <c r="C312" s="66" t="s">
        <v>447</v>
      </c>
      <c r="D312" s="88" t="s">
        <v>686</v>
      </c>
      <c r="E312" s="88" t="s">
        <v>686</v>
      </c>
      <c r="F312" s="88" t="s">
        <v>686</v>
      </c>
      <c r="G312" s="88" t="s">
        <v>686</v>
      </c>
      <c r="H312" s="88" t="s">
        <v>686</v>
      </c>
      <c r="I312" s="88" t="s">
        <v>686</v>
      </c>
      <c r="J312" s="88" t="s">
        <v>686</v>
      </c>
      <c r="K312" s="88" t="s">
        <v>686</v>
      </c>
      <c r="L312" s="88" t="s">
        <v>686</v>
      </c>
      <c r="M312" s="88" t="s">
        <v>686</v>
      </c>
      <c r="N312" s="88" t="s">
        <v>686</v>
      </c>
      <c r="O312" s="88" t="s">
        <v>686</v>
      </c>
      <c r="P312" s="120" t="s">
        <v>686</v>
      </c>
      <c r="Q312" s="153" t="s">
        <v>686</v>
      </c>
      <c r="R312" s="154" t="s">
        <v>218</v>
      </c>
    </row>
    <row r="313" spans="1:18" ht="31.5" x14ac:dyDescent="0.25">
      <c r="A313" s="64" t="s">
        <v>466</v>
      </c>
      <c r="B313" s="87" t="s">
        <v>467</v>
      </c>
      <c r="C313" s="66" t="s">
        <v>447</v>
      </c>
      <c r="D313" s="88" t="s">
        <v>686</v>
      </c>
      <c r="E313" s="88" t="s">
        <v>686</v>
      </c>
      <c r="F313" s="88" t="s">
        <v>686</v>
      </c>
      <c r="G313" s="88" t="s">
        <v>686</v>
      </c>
      <c r="H313" s="88" t="s">
        <v>686</v>
      </c>
      <c r="I313" s="88" t="s">
        <v>686</v>
      </c>
      <c r="J313" s="88" t="s">
        <v>686</v>
      </c>
      <c r="K313" s="88" t="s">
        <v>686</v>
      </c>
      <c r="L313" s="88" t="s">
        <v>686</v>
      </c>
      <c r="M313" s="88" t="s">
        <v>686</v>
      </c>
      <c r="N313" s="88" t="s">
        <v>686</v>
      </c>
      <c r="O313" s="88" t="s">
        <v>686</v>
      </c>
      <c r="P313" s="120" t="s">
        <v>686</v>
      </c>
      <c r="Q313" s="153" t="s">
        <v>686</v>
      </c>
      <c r="R313" s="154" t="s">
        <v>218</v>
      </c>
    </row>
    <row r="314" spans="1:18" x14ac:dyDescent="0.25">
      <c r="A314" s="64" t="s">
        <v>468</v>
      </c>
      <c r="B314" s="155" t="s">
        <v>590</v>
      </c>
      <c r="C314" s="103" t="s">
        <v>447</v>
      </c>
      <c r="D314" s="88" t="s">
        <v>686</v>
      </c>
      <c r="E314" s="88" t="s">
        <v>686</v>
      </c>
      <c r="F314" s="88" t="s">
        <v>686</v>
      </c>
      <c r="G314" s="88" t="s">
        <v>686</v>
      </c>
      <c r="H314" s="88" t="s">
        <v>686</v>
      </c>
      <c r="I314" s="88" t="s">
        <v>686</v>
      </c>
      <c r="J314" s="88" t="s">
        <v>686</v>
      </c>
      <c r="K314" s="88" t="s">
        <v>686</v>
      </c>
      <c r="L314" s="88" t="s">
        <v>686</v>
      </c>
      <c r="M314" s="88" t="s">
        <v>686</v>
      </c>
      <c r="N314" s="88" t="s">
        <v>686</v>
      </c>
      <c r="O314" s="88" t="s">
        <v>686</v>
      </c>
      <c r="P314" s="120" t="s">
        <v>686</v>
      </c>
      <c r="Q314" s="153" t="s">
        <v>686</v>
      </c>
      <c r="R314" s="154" t="s">
        <v>218</v>
      </c>
    </row>
    <row r="315" spans="1:18" ht="16.5" thickBot="1" x14ac:dyDescent="0.3">
      <c r="A315" s="104" t="s">
        <v>469</v>
      </c>
      <c r="B315" s="156" t="s">
        <v>41</v>
      </c>
      <c r="C315" s="106" t="s">
        <v>447</v>
      </c>
      <c r="D315" s="157" t="s">
        <v>686</v>
      </c>
      <c r="E315" s="157" t="s">
        <v>686</v>
      </c>
      <c r="F315" s="157" t="s">
        <v>686</v>
      </c>
      <c r="G315" s="157" t="s">
        <v>686</v>
      </c>
      <c r="H315" s="157" t="s">
        <v>686</v>
      </c>
      <c r="I315" s="157" t="s">
        <v>686</v>
      </c>
      <c r="J315" s="157" t="s">
        <v>686</v>
      </c>
      <c r="K315" s="157" t="s">
        <v>686</v>
      </c>
      <c r="L315" s="157" t="s">
        <v>686</v>
      </c>
      <c r="M315" s="157" t="s">
        <v>686</v>
      </c>
      <c r="N315" s="157" t="s">
        <v>686</v>
      </c>
      <c r="O315" s="157" t="s">
        <v>686</v>
      </c>
      <c r="P315" s="158" t="s">
        <v>686</v>
      </c>
      <c r="Q315" s="159" t="s">
        <v>686</v>
      </c>
      <c r="R315" s="160" t="s">
        <v>686</v>
      </c>
    </row>
    <row r="316" spans="1:18" ht="16.5" thickBot="1" x14ac:dyDescent="0.3">
      <c r="A316" s="232"/>
      <c r="B316" s="233"/>
      <c r="C316" s="233"/>
      <c r="D316" s="233"/>
      <c r="E316" s="233"/>
      <c r="F316" s="233"/>
      <c r="G316" s="233"/>
      <c r="H316" s="233"/>
      <c r="I316" s="233"/>
      <c r="J316" s="233"/>
      <c r="K316" s="233"/>
      <c r="L316" s="233"/>
      <c r="M316" s="233"/>
      <c r="N316" s="233"/>
      <c r="O316" s="233"/>
      <c r="P316" s="233"/>
      <c r="Q316" s="234"/>
      <c r="R316" s="235"/>
    </row>
    <row r="317" spans="1:18" ht="31.5" x14ac:dyDescent="0.25">
      <c r="A317" s="56" t="s">
        <v>470</v>
      </c>
      <c r="B317" s="57" t="s">
        <v>471</v>
      </c>
      <c r="C317" s="58" t="s">
        <v>218</v>
      </c>
      <c r="D317" s="161" t="s">
        <v>686</v>
      </c>
      <c r="E317" s="161" t="s">
        <v>686</v>
      </c>
      <c r="F317" s="161" t="s">
        <v>686</v>
      </c>
      <c r="G317" s="161" t="s">
        <v>686</v>
      </c>
      <c r="H317" s="161" t="s">
        <v>686</v>
      </c>
      <c r="I317" s="161" t="s">
        <v>686</v>
      </c>
      <c r="J317" s="161" t="s">
        <v>686</v>
      </c>
      <c r="K317" s="161" t="s">
        <v>686</v>
      </c>
      <c r="L317" s="161" t="s">
        <v>686</v>
      </c>
      <c r="M317" s="161" t="s">
        <v>686</v>
      </c>
      <c r="N317" s="161" t="s">
        <v>686</v>
      </c>
      <c r="O317" s="161" t="s">
        <v>686</v>
      </c>
      <c r="P317" s="162" t="s">
        <v>686</v>
      </c>
      <c r="Q317" s="163" t="s">
        <v>686</v>
      </c>
      <c r="R317" s="164" t="s">
        <v>218</v>
      </c>
    </row>
    <row r="318" spans="1:18" x14ac:dyDescent="0.25">
      <c r="A318" s="64" t="s">
        <v>472</v>
      </c>
      <c r="B318" s="90" t="s">
        <v>473</v>
      </c>
      <c r="C318" s="103" t="s">
        <v>474</v>
      </c>
      <c r="D318" s="165" t="s">
        <v>686</v>
      </c>
      <c r="E318" s="165" t="s">
        <v>686</v>
      </c>
      <c r="F318" s="165" t="s">
        <v>686</v>
      </c>
      <c r="G318" s="165" t="s">
        <v>686</v>
      </c>
      <c r="H318" s="165" t="s">
        <v>686</v>
      </c>
      <c r="I318" s="165" t="s">
        <v>686</v>
      </c>
      <c r="J318" s="165" t="s">
        <v>686</v>
      </c>
      <c r="K318" s="165" t="s">
        <v>686</v>
      </c>
      <c r="L318" s="165" t="s">
        <v>686</v>
      </c>
      <c r="M318" s="165" t="s">
        <v>686</v>
      </c>
      <c r="N318" s="165" t="s">
        <v>686</v>
      </c>
      <c r="O318" s="165" t="s">
        <v>686</v>
      </c>
      <c r="P318" s="166" t="s">
        <v>686</v>
      </c>
      <c r="Q318" s="167" t="s">
        <v>686</v>
      </c>
      <c r="R318" s="71" t="s">
        <v>218</v>
      </c>
    </row>
    <row r="319" spans="1:18" x14ac:dyDescent="0.25">
      <c r="A319" s="64" t="s">
        <v>475</v>
      </c>
      <c r="B319" s="90" t="s">
        <v>476</v>
      </c>
      <c r="C319" s="103" t="s">
        <v>477</v>
      </c>
      <c r="D319" s="165" t="s">
        <v>686</v>
      </c>
      <c r="E319" s="165" t="s">
        <v>686</v>
      </c>
      <c r="F319" s="165" t="s">
        <v>686</v>
      </c>
      <c r="G319" s="165" t="s">
        <v>686</v>
      </c>
      <c r="H319" s="165" t="s">
        <v>686</v>
      </c>
      <c r="I319" s="165" t="s">
        <v>686</v>
      </c>
      <c r="J319" s="165" t="s">
        <v>686</v>
      </c>
      <c r="K319" s="165" t="s">
        <v>686</v>
      </c>
      <c r="L319" s="165" t="s">
        <v>686</v>
      </c>
      <c r="M319" s="165" t="s">
        <v>686</v>
      </c>
      <c r="N319" s="165" t="s">
        <v>686</v>
      </c>
      <c r="O319" s="165" t="s">
        <v>686</v>
      </c>
      <c r="P319" s="166" t="s">
        <v>686</v>
      </c>
      <c r="Q319" s="167" t="s">
        <v>686</v>
      </c>
      <c r="R319" s="71" t="s">
        <v>218</v>
      </c>
    </row>
    <row r="320" spans="1:18" x14ac:dyDescent="0.25">
      <c r="A320" s="64" t="s">
        <v>478</v>
      </c>
      <c r="B320" s="90" t="s">
        <v>479</v>
      </c>
      <c r="C320" s="103" t="s">
        <v>474</v>
      </c>
      <c r="D320" s="165" t="s">
        <v>686</v>
      </c>
      <c r="E320" s="165" t="s">
        <v>686</v>
      </c>
      <c r="F320" s="165" t="s">
        <v>686</v>
      </c>
      <c r="G320" s="165" t="s">
        <v>686</v>
      </c>
      <c r="H320" s="165" t="s">
        <v>686</v>
      </c>
      <c r="I320" s="165" t="s">
        <v>686</v>
      </c>
      <c r="J320" s="165" t="s">
        <v>686</v>
      </c>
      <c r="K320" s="165" t="s">
        <v>686</v>
      </c>
      <c r="L320" s="165" t="s">
        <v>686</v>
      </c>
      <c r="M320" s="165" t="s">
        <v>686</v>
      </c>
      <c r="N320" s="165" t="s">
        <v>686</v>
      </c>
      <c r="O320" s="165" t="s">
        <v>686</v>
      </c>
      <c r="P320" s="166" t="s">
        <v>686</v>
      </c>
      <c r="Q320" s="167" t="s">
        <v>686</v>
      </c>
      <c r="R320" s="71" t="s">
        <v>218</v>
      </c>
    </row>
    <row r="321" spans="1:18" x14ac:dyDescent="0.25">
      <c r="A321" s="64" t="s">
        <v>480</v>
      </c>
      <c r="B321" s="90" t="s">
        <v>481</v>
      </c>
      <c r="C321" s="103" t="s">
        <v>477</v>
      </c>
      <c r="D321" s="165" t="s">
        <v>686</v>
      </c>
      <c r="E321" s="165" t="s">
        <v>686</v>
      </c>
      <c r="F321" s="165" t="s">
        <v>686</v>
      </c>
      <c r="G321" s="165" t="s">
        <v>686</v>
      </c>
      <c r="H321" s="165" t="s">
        <v>686</v>
      </c>
      <c r="I321" s="165" t="s">
        <v>686</v>
      </c>
      <c r="J321" s="165" t="s">
        <v>686</v>
      </c>
      <c r="K321" s="165" t="s">
        <v>686</v>
      </c>
      <c r="L321" s="165" t="s">
        <v>686</v>
      </c>
      <c r="M321" s="165" t="s">
        <v>686</v>
      </c>
      <c r="N321" s="165" t="s">
        <v>686</v>
      </c>
      <c r="O321" s="165" t="s">
        <v>686</v>
      </c>
      <c r="P321" s="166" t="s">
        <v>686</v>
      </c>
      <c r="Q321" s="167" t="s">
        <v>686</v>
      </c>
      <c r="R321" s="71" t="s">
        <v>218</v>
      </c>
    </row>
    <row r="322" spans="1:18" x14ac:dyDescent="0.25">
      <c r="A322" s="64" t="s">
        <v>482</v>
      </c>
      <c r="B322" s="90" t="s">
        <v>483</v>
      </c>
      <c r="C322" s="103" t="s">
        <v>676</v>
      </c>
      <c r="D322" s="165" t="s">
        <v>686</v>
      </c>
      <c r="E322" s="165" t="s">
        <v>686</v>
      </c>
      <c r="F322" s="165" t="s">
        <v>686</v>
      </c>
      <c r="G322" s="165" t="s">
        <v>686</v>
      </c>
      <c r="H322" s="165" t="s">
        <v>686</v>
      </c>
      <c r="I322" s="165" t="s">
        <v>686</v>
      </c>
      <c r="J322" s="165" t="s">
        <v>686</v>
      </c>
      <c r="K322" s="165" t="s">
        <v>686</v>
      </c>
      <c r="L322" s="165" t="s">
        <v>686</v>
      </c>
      <c r="M322" s="165" t="s">
        <v>686</v>
      </c>
      <c r="N322" s="165" t="s">
        <v>686</v>
      </c>
      <c r="O322" s="165" t="s">
        <v>686</v>
      </c>
      <c r="P322" s="166" t="s">
        <v>686</v>
      </c>
      <c r="Q322" s="167" t="s">
        <v>686</v>
      </c>
      <c r="R322" s="71" t="s">
        <v>218</v>
      </c>
    </row>
    <row r="323" spans="1:18" x14ac:dyDescent="0.25">
      <c r="A323" s="64" t="s">
        <v>484</v>
      </c>
      <c r="B323" s="90" t="s">
        <v>485</v>
      </c>
      <c r="C323" s="103" t="s">
        <v>218</v>
      </c>
      <c r="D323" s="165" t="s">
        <v>686</v>
      </c>
      <c r="E323" s="165" t="s">
        <v>686</v>
      </c>
      <c r="F323" s="165" t="s">
        <v>686</v>
      </c>
      <c r="G323" s="165" t="s">
        <v>686</v>
      </c>
      <c r="H323" s="165" t="s">
        <v>686</v>
      </c>
      <c r="I323" s="165" t="s">
        <v>686</v>
      </c>
      <c r="J323" s="165" t="s">
        <v>686</v>
      </c>
      <c r="K323" s="165" t="s">
        <v>686</v>
      </c>
      <c r="L323" s="165" t="s">
        <v>686</v>
      </c>
      <c r="M323" s="165" t="s">
        <v>686</v>
      </c>
      <c r="N323" s="165" t="s">
        <v>686</v>
      </c>
      <c r="O323" s="165" t="s">
        <v>686</v>
      </c>
      <c r="P323" s="166" t="s">
        <v>686</v>
      </c>
      <c r="Q323" s="167" t="s">
        <v>686</v>
      </c>
      <c r="R323" s="71" t="s">
        <v>218</v>
      </c>
    </row>
    <row r="324" spans="1:18" x14ac:dyDescent="0.25">
      <c r="A324" s="64" t="s">
        <v>486</v>
      </c>
      <c r="B324" s="87" t="s">
        <v>487</v>
      </c>
      <c r="C324" s="103" t="s">
        <v>676</v>
      </c>
      <c r="D324" s="165" t="s">
        <v>686</v>
      </c>
      <c r="E324" s="165" t="s">
        <v>686</v>
      </c>
      <c r="F324" s="165" t="s">
        <v>686</v>
      </c>
      <c r="G324" s="165" t="s">
        <v>686</v>
      </c>
      <c r="H324" s="165" t="s">
        <v>686</v>
      </c>
      <c r="I324" s="165" t="s">
        <v>686</v>
      </c>
      <c r="J324" s="165" t="s">
        <v>686</v>
      </c>
      <c r="K324" s="165" t="s">
        <v>686</v>
      </c>
      <c r="L324" s="165" t="s">
        <v>686</v>
      </c>
      <c r="M324" s="165" t="s">
        <v>686</v>
      </c>
      <c r="N324" s="165" t="s">
        <v>686</v>
      </c>
      <c r="O324" s="165" t="s">
        <v>686</v>
      </c>
      <c r="P324" s="166" t="s">
        <v>686</v>
      </c>
      <c r="Q324" s="167" t="s">
        <v>686</v>
      </c>
      <c r="R324" s="71" t="s">
        <v>218</v>
      </c>
    </row>
    <row r="325" spans="1:18" x14ac:dyDescent="0.25">
      <c r="A325" s="64" t="s">
        <v>488</v>
      </c>
      <c r="B325" s="87" t="s">
        <v>489</v>
      </c>
      <c r="C325" s="103" t="s">
        <v>490</v>
      </c>
      <c r="D325" s="165" t="s">
        <v>686</v>
      </c>
      <c r="E325" s="165" t="s">
        <v>686</v>
      </c>
      <c r="F325" s="165" t="s">
        <v>686</v>
      </c>
      <c r="G325" s="165" t="s">
        <v>686</v>
      </c>
      <c r="H325" s="165" t="s">
        <v>686</v>
      </c>
      <c r="I325" s="165" t="s">
        <v>686</v>
      </c>
      <c r="J325" s="165" t="s">
        <v>686</v>
      </c>
      <c r="K325" s="165" t="s">
        <v>686</v>
      </c>
      <c r="L325" s="165" t="s">
        <v>686</v>
      </c>
      <c r="M325" s="165" t="s">
        <v>686</v>
      </c>
      <c r="N325" s="165" t="s">
        <v>686</v>
      </c>
      <c r="O325" s="165" t="s">
        <v>686</v>
      </c>
      <c r="P325" s="166" t="s">
        <v>686</v>
      </c>
      <c r="Q325" s="167" t="s">
        <v>686</v>
      </c>
      <c r="R325" s="71" t="s">
        <v>218</v>
      </c>
    </row>
    <row r="326" spans="1:18" x14ac:dyDescent="0.25">
      <c r="A326" s="64" t="s">
        <v>491</v>
      </c>
      <c r="B326" s="90" t="s">
        <v>492</v>
      </c>
      <c r="C326" s="103" t="s">
        <v>218</v>
      </c>
      <c r="D326" s="165" t="s">
        <v>686</v>
      </c>
      <c r="E326" s="165" t="s">
        <v>686</v>
      </c>
      <c r="F326" s="165" t="s">
        <v>686</v>
      </c>
      <c r="G326" s="165" t="s">
        <v>686</v>
      </c>
      <c r="H326" s="165" t="s">
        <v>686</v>
      </c>
      <c r="I326" s="165" t="s">
        <v>686</v>
      </c>
      <c r="J326" s="165" t="s">
        <v>686</v>
      </c>
      <c r="K326" s="165" t="s">
        <v>686</v>
      </c>
      <c r="L326" s="165" t="s">
        <v>686</v>
      </c>
      <c r="M326" s="165" t="s">
        <v>686</v>
      </c>
      <c r="N326" s="165" t="s">
        <v>686</v>
      </c>
      <c r="O326" s="165" t="s">
        <v>686</v>
      </c>
      <c r="P326" s="166" t="s">
        <v>686</v>
      </c>
      <c r="Q326" s="167" t="s">
        <v>686</v>
      </c>
      <c r="R326" s="71" t="s">
        <v>218</v>
      </c>
    </row>
    <row r="327" spans="1:18" x14ac:dyDescent="0.25">
      <c r="A327" s="64" t="s">
        <v>493</v>
      </c>
      <c r="B327" s="87" t="s">
        <v>487</v>
      </c>
      <c r="C327" s="103" t="s">
        <v>676</v>
      </c>
      <c r="D327" s="165" t="s">
        <v>686</v>
      </c>
      <c r="E327" s="165" t="s">
        <v>686</v>
      </c>
      <c r="F327" s="165" t="s">
        <v>686</v>
      </c>
      <c r="G327" s="165" t="s">
        <v>686</v>
      </c>
      <c r="H327" s="165" t="s">
        <v>686</v>
      </c>
      <c r="I327" s="165" t="s">
        <v>686</v>
      </c>
      <c r="J327" s="165" t="s">
        <v>686</v>
      </c>
      <c r="K327" s="165" t="s">
        <v>686</v>
      </c>
      <c r="L327" s="165" t="s">
        <v>686</v>
      </c>
      <c r="M327" s="165" t="s">
        <v>686</v>
      </c>
      <c r="N327" s="165" t="s">
        <v>686</v>
      </c>
      <c r="O327" s="165" t="s">
        <v>686</v>
      </c>
      <c r="P327" s="166" t="s">
        <v>686</v>
      </c>
      <c r="Q327" s="167" t="s">
        <v>686</v>
      </c>
      <c r="R327" s="71" t="s">
        <v>218</v>
      </c>
    </row>
    <row r="328" spans="1:18" x14ac:dyDescent="0.25">
      <c r="A328" s="64" t="s">
        <v>494</v>
      </c>
      <c r="B328" s="87" t="s">
        <v>495</v>
      </c>
      <c r="C328" s="103" t="s">
        <v>474</v>
      </c>
      <c r="D328" s="165" t="s">
        <v>686</v>
      </c>
      <c r="E328" s="165" t="s">
        <v>686</v>
      </c>
      <c r="F328" s="165" t="s">
        <v>686</v>
      </c>
      <c r="G328" s="165" t="s">
        <v>686</v>
      </c>
      <c r="H328" s="165" t="s">
        <v>686</v>
      </c>
      <c r="I328" s="165" t="s">
        <v>686</v>
      </c>
      <c r="J328" s="165" t="s">
        <v>686</v>
      </c>
      <c r="K328" s="165" t="s">
        <v>686</v>
      </c>
      <c r="L328" s="165" t="s">
        <v>686</v>
      </c>
      <c r="M328" s="165" t="s">
        <v>686</v>
      </c>
      <c r="N328" s="165" t="s">
        <v>686</v>
      </c>
      <c r="O328" s="165" t="s">
        <v>686</v>
      </c>
      <c r="P328" s="166" t="s">
        <v>686</v>
      </c>
      <c r="Q328" s="167" t="s">
        <v>686</v>
      </c>
      <c r="R328" s="71" t="s">
        <v>218</v>
      </c>
    </row>
    <row r="329" spans="1:18" x14ac:dyDescent="0.25">
      <c r="A329" s="64" t="s">
        <v>496</v>
      </c>
      <c r="B329" s="87" t="s">
        <v>489</v>
      </c>
      <c r="C329" s="103" t="s">
        <v>490</v>
      </c>
      <c r="D329" s="165" t="s">
        <v>686</v>
      </c>
      <c r="E329" s="165" t="s">
        <v>686</v>
      </c>
      <c r="F329" s="165" t="s">
        <v>686</v>
      </c>
      <c r="G329" s="165" t="s">
        <v>686</v>
      </c>
      <c r="H329" s="165" t="s">
        <v>686</v>
      </c>
      <c r="I329" s="165" t="s">
        <v>686</v>
      </c>
      <c r="J329" s="165" t="s">
        <v>686</v>
      </c>
      <c r="K329" s="165" t="s">
        <v>686</v>
      </c>
      <c r="L329" s="165" t="s">
        <v>686</v>
      </c>
      <c r="M329" s="165" t="s">
        <v>686</v>
      </c>
      <c r="N329" s="165" t="s">
        <v>686</v>
      </c>
      <c r="O329" s="165" t="s">
        <v>686</v>
      </c>
      <c r="P329" s="166" t="s">
        <v>686</v>
      </c>
      <c r="Q329" s="167" t="s">
        <v>686</v>
      </c>
      <c r="R329" s="71" t="s">
        <v>218</v>
      </c>
    </row>
    <row r="330" spans="1:18" x14ac:dyDescent="0.25">
      <c r="A330" s="64" t="s">
        <v>497</v>
      </c>
      <c r="B330" s="90" t="s">
        <v>498</v>
      </c>
      <c r="C330" s="103" t="s">
        <v>218</v>
      </c>
      <c r="D330" s="165" t="s">
        <v>686</v>
      </c>
      <c r="E330" s="165" t="s">
        <v>686</v>
      </c>
      <c r="F330" s="165" t="s">
        <v>686</v>
      </c>
      <c r="G330" s="165" t="s">
        <v>686</v>
      </c>
      <c r="H330" s="165" t="s">
        <v>686</v>
      </c>
      <c r="I330" s="165" t="s">
        <v>686</v>
      </c>
      <c r="J330" s="165" t="s">
        <v>686</v>
      </c>
      <c r="K330" s="165" t="s">
        <v>686</v>
      </c>
      <c r="L330" s="165" t="s">
        <v>686</v>
      </c>
      <c r="M330" s="165" t="s">
        <v>686</v>
      </c>
      <c r="N330" s="165" t="s">
        <v>686</v>
      </c>
      <c r="O330" s="165" t="s">
        <v>686</v>
      </c>
      <c r="P330" s="166" t="s">
        <v>686</v>
      </c>
      <c r="Q330" s="167" t="s">
        <v>686</v>
      </c>
      <c r="R330" s="71" t="s">
        <v>218</v>
      </c>
    </row>
    <row r="331" spans="1:18" x14ac:dyDescent="0.25">
      <c r="A331" s="64" t="s">
        <v>499</v>
      </c>
      <c r="B331" s="87" t="s">
        <v>487</v>
      </c>
      <c r="C331" s="103" t="s">
        <v>676</v>
      </c>
      <c r="D331" s="165" t="s">
        <v>686</v>
      </c>
      <c r="E331" s="165" t="s">
        <v>686</v>
      </c>
      <c r="F331" s="165" t="s">
        <v>686</v>
      </c>
      <c r="G331" s="165" t="s">
        <v>686</v>
      </c>
      <c r="H331" s="165" t="s">
        <v>686</v>
      </c>
      <c r="I331" s="165" t="s">
        <v>686</v>
      </c>
      <c r="J331" s="165" t="s">
        <v>686</v>
      </c>
      <c r="K331" s="165" t="s">
        <v>686</v>
      </c>
      <c r="L331" s="165" t="s">
        <v>686</v>
      </c>
      <c r="M331" s="165" t="s">
        <v>686</v>
      </c>
      <c r="N331" s="165" t="s">
        <v>686</v>
      </c>
      <c r="O331" s="165" t="s">
        <v>686</v>
      </c>
      <c r="P331" s="166" t="s">
        <v>686</v>
      </c>
      <c r="Q331" s="167" t="s">
        <v>686</v>
      </c>
      <c r="R331" s="71" t="s">
        <v>218</v>
      </c>
    </row>
    <row r="332" spans="1:18" x14ac:dyDescent="0.25">
      <c r="A332" s="64" t="s">
        <v>500</v>
      </c>
      <c r="B332" s="87" t="s">
        <v>489</v>
      </c>
      <c r="C332" s="103" t="s">
        <v>490</v>
      </c>
      <c r="D332" s="165" t="s">
        <v>686</v>
      </c>
      <c r="E332" s="165" t="s">
        <v>686</v>
      </c>
      <c r="F332" s="165" t="s">
        <v>686</v>
      </c>
      <c r="G332" s="165" t="s">
        <v>686</v>
      </c>
      <c r="H332" s="165" t="s">
        <v>686</v>
      </c>
      <c r="I332" s="165" t="s">
        <v>686</v>
      </c>
      <c r="J332" s="165" t="s">
        <v>686</v>
      </c>
      <c r="K332" s="165" t="s">
        <v>686</v>
      </c>
      <c r="L332" s="165" t="s">
        <v>686</v>
      </c>
      <c r="M332" s="165" t="s">
        <v>686</v>
      </c>
      <c r="N332" s="165" t="s">
        <v>686</v>
      </c>
      <c r="O332" s="165" t="s">
        <v>686</v>
      </c>
      <c r="P332" s="166" t="s">
        <v>686</v>
      </c>
      <c r="Q332" s="167" t="s">
        <v>686</v>
      </c>
      <c r="R332" s="71" t="s">
        <v>218</v>
      </c>
    </row>
    <row r="333" spans="1:18" x14ac:dyDescent="0.25">
      <c r="A333" s="64" t="s">
        <v>501</v>
      </c>
      <c r="B333" s="90" t="s">
        <v>502</v>
      </c>
      <c r="C333" s="103" t="s">
        <v>218</v>
      </c>
      <c r="D333" s="165" t="s">
        <v>686</v>
      </c>
      <c r="E333" s="165" t="s">
        <v>686</v>
      </c>
      <c r="F333" s="165" t="s">
        <v>686</v>
      </c>
      <c r="G333" s="165" t="s">
        <v>686</v>
      </c>
      <c r="H333" s="165" t="s">
        <v>686</v>
      </c>
      <c r="I333" s="165" t="s">
        <v>686</v>
      </c>
      <c r="J333" s="165" t="s">
        <v>686</v>
      </c>
      <c r="K333" s="165" t="s">
        <v>686</v>
      </c>
      <c r="L333" s="165" t="s">
        <v>686</v>
      </c>
      <c r="M333" s="165" t="s">
        <v>686</v>
      </c>
      <c r="N333" s="165" t="s">
        <v>686</v>
      </c>
      <c r="O333" s="165" t="s">
        <v>686</v>
      </c>
      <c r="P333" s="166" t="s">
        <v>686</v>
      </c>
      <c r="Q333" s="167" t="s">
        <v>686</v>
      </c>
      <c r="R333" s="71" t="s">
        <v>218</v>
      </c>
    </row>
    <row r="334" spans="1:18" x14ac:dyDescent="0.25">
      <c r="A334" s="64" t="s">
        <v>503</v>
      </c>
      <c r="B334" s="87" t="s">
        <v>487</v>
      </c>
      <c r="C334" s="103" t="s">
        <v>676</v>
      </c>
      <c r="D334" s="165" t="s">
        <v>686</v>
      </c>
      <c r="E334" s="165" t="s">
        <v>686</v>
      </c>
      <c r="F334" s="165" t="s">
        <v>686</v>
      </c>
      <c r="G334" s="165" t="s">
        <v>686</v>
      </c>
      <c r="H334" s="165" t="s">
        <v>686</v>
      </c>
      <c r="I334" s="165" t="s">
        <v>686</v>
      </c>
      <c r="J334" s="165" t="s">
        <v>686</v>
      </c>
      <c r="K334" s="165" t="s">
        <v>686</v>
      </c>
      <c r="L334" s="165" t="s">
        <v>686</v>
      </c>
      <c r="M334" s="165" t="s">
        <v>686</v>
      </c>
      <c r="N334" s="165" t="s">
        <v>686</v>
      </c>
      <c r="O334" s="165" t="s">
        <v>686</v>
      </c>
      <c r="P334" s="166" t="s">
        <v>686</v>
      </c>
      <c r="Q334" s="167" t="s">
        <v>686</v>
      </c>
      <c r="R334" s="71" t="s">
        <v>218</v>
      </c>
    </row>
    <row r="335" spans="1:18" x14ac:dyDescent="0.25">
      <c r="A335" s="64" t="s">
        <v>504</v>
      </c>
      <c r="B335" s="87" t="s">
        <v>495</v>
      </c>
      <c r="C335" s="103" t="s">
        <v>474</v>
      </c>
      <c r="D335" s="165" t="s">
        <v>686</v>
      </c>
      <c r="E335" s="165" t="s">
        <v>686</v>
      </c>
      <c r="F335" s="165" t="s">
        <v>686</v>
      </c>
      <c r="G335" s="165" t="s">
        <v>686</v>
      </c>
      <c r="H335" s="165" t="s">
        <v>686</v>
      </c>
      <c r="I335" s="165" t="s">
        <v>686</v>
      </c>
      <c r="J335" s="165" t="s">
        <v>686</v>
      </c>
      <c r="K335" s="165" t="s">
        <v>686</v>
      </c>
      <c r="L335" s="165" t="s">
        <v>686</v>
      </c>
      <c r="M335" s="165" t="s">
        <v>686</v>
      </c>
      <c r="N335" s="165" t="s">
        <v>686</v>
      </c>
      <c r="O335" s="165" t="s">
        <v>686</v>
      </c>
      <c r="P335" s="166" t="s">
        <v>686</v>
      </c>
      <c r="Q335" s="167" t="s">
        <v>686</v>
      </c>
      <c r="R335" s="71" t="s">
        <v>218</v>
      </c>
    </row>
    <row r="336" spans="1:18" x14ac:dyDescent="0.25">
      <c r="A336" s="64" t="s">
        <v>505</v>
      </c>
      <c r="B336" s="87" t="s">
        <v>489</v>
      </c>
      <c r="C336" s="103" t="s">
        <v>490</v>
      </c>
      <c r="D336" s="165" t="s">
        <v>686</v>
      </c>
      <c r="E336" s="165" t="s">
        <v>686</v>
      </c>
      <c r="F336" s="165" t="s">
        <v>686</v>
      </c>
      <c r="G336" s="165" t="s">
        <v>686</v>
      </c>
      <c r="H336" s="165" t="s">
        <v>686</v>
      </c>
      <c r="I336" s="165" t="s">
        <v>686</v>
      </c>
      <c r="J336" s="165" t="s">
        <v>686</v>
      </c>
      <c r="K336" s="165" t="s">
        <v>686</v>
      </c>
      <c r="L336" s="165" t="s">
        <v>686</v>
      </c>
      <c r="M336" s="165" t="s">
        <v>686</v>
      </c>
      <c r="N336" s="165" t="s">
        <v>686</v>
      </c>
      <c r="O336" s="165" t="s">
        <v>686</v>
      </c>
      <c r="P336" s="166" t="s">
        <v>686</v>
      </c>
      <c r="Q336" s="167" t="s">
        <v>686</v>
      </c>
      <c r="R336" s="71" t="s">
        <v>218</v>
      </c>
    </row>
    <row r="337" spans="1:18" ht="31.5" x14ac:dyDescent="0.25">
      <c r="A337" s="112" t="s">
        <v>506</v>
      </c>
      <c r="B337" s="113" t="s">
        <v>507</v>
      </c>
      <c r="C337" s="114" t="s">
        <v>218</v>
      </c>
      <c r="D337" s="165" t="s">
        <v>686</v>
      </c>
      <c r="E337" s="165" t="s">
        <v>686</v>
      </c>
      <c r="F337" s="165" t="s">
        <v>686</v>
      </c>
      <c r="G337" s="165" t="s">
        <v>686</v>
      </c>
      <c r="H337" s="165" t="s">
        <v>686</v>
      </c>
      <c r="I337" s="165" t="s">
        <v>686</v>
      </c>
      <c r="J337" s="165" t="s">
        <v>686</v>
      </c>
      <c r="K337" s="165" t="s">
        <v>686</v>
      </c>
      <c r="L337" s="165" t="s">
        <v>686</v>
      </c>
      <c r="M337" s="165" t="s">
        <v>686</v>
      </c>
      <c r="N337" s="165" t="s">
        <v>686</v>
      </c>
      <c r="O337" s="165" t="s">
        <v>686</v>
      </c>
      <c r="P337" s="166" t="s">
        <v>686</v>
      </c>
      <c r="Q337" s="167" t="s">
        <v>686</v>
      </c>
      <c r="R337" s="71" t="s">
        <v>218</v>
      </c>
    </row>
    <row r="338" spans="1:18" ht="31.5" x14ac:dyDescent="0.25">
      <c r="A338" s="64" t="s">
        <v>508</v>
      </c>
      <c r="B338" s="90" t="s">
        <v>509</v>
      </c>
      <c r="C338" s="103" t="s">
        <v>676</v>
      </c>
      <c r="D338" s="68">
        <v>981.1</v>
      </c>
      <c r="E338" s="68">
        <v>1034.02</v>
      </c>
      <c r="F338" s="68">
        <v>1039.68</v>
      </c>
      <c r="G338" s="68">
        <v>1021.14</v>
      </c>
      <c r="H338" s="68">
        <v>1039.108268</v>
      </c>
      <c r="I338" s="68">
        <v>1022.45</v>
      </c>
      <c r="J338" s="68">
        <v>1009.2082680000001</v>
      </c>
      <c r="K338" s="68">
        <v>1023.71</v>
      </c>
      <c r="L338" s="68">
        <v>1009.2082680000001</v>
      </c>
      <c r="M338" s="68">
        <v>1024.8599999999999</v>
      </c>
      <c r="N338" s="68">
        <v>1009.2082680000001</v>
      </c>
      <c r="O338" s="68">
        <v>1026.1199999999999</v>
      </c>
      <c r="P338" s="78">
        <v>1009.2082680000001</v>
      </c>
      <c r="Q338" s="168">
        <v>5118.28</v>
      </c>
      <c r="R338" s="168">
        <f>H338+J338+L338+N338+P338</f>
        <v>5075.9413400000012</v>
      </c>
    </row>
    <row r="339" spans="1:18" ht="47.25" x14ac:dyDescent="0.25">
      <c r="A339" s="64" t="s">
        <v>510</v>
      </c>
      <c r="B339" s="87" t="s">
        <v>511</v>
      </c>
      <c r="C339" s="103" t="s">
        <v>676</v>
      </c>
      <c r="D339" s="68" t="s">
        <v>686</v>
      </c>
      <c r="E339" s="68" t="s">
        <v>686</v>
      </c>
      <c r="F339" s="68" t="s">
        <v>686</v>
      </c>
      <c r="G339" s="68" t="s">
        <v>686</v>
      </c>
      <c r="H339" s="68" t="s">
        <v>686</v>
      </c>
      <c r="I339" s="68" t="s">
        <v>686</v>
      </c>
      <c r="J339" s="68" t="s">
        <v>686</v>
      </c>
      <c r="K339" s="68" t="s">
        <v>686</v>
      </c>
      <c r="L339" s="68" t="s">
        <v>686</v>
      </c>
      <c r="M339" s="68" t="s">
        <v>686</v>
      </c>
      <c r="N339" s="68" t="s">
        <v>686</v>
      </c>
      <c r="O339" s="68" t="s">
        <v>686</v>
      </c>
      <c r="P339" s="78" t="s">
        <v>686</v>
      </c>
      <c r="Q339" s="168" t="s">
        <v>686</v>
      </c>
      <c r="R339" s="71" t="s">
        <v>218</v>
      </c>
    </row>
    <row r="340" spans="1:18" x14ac:dyDescent="0.25">
      <c r="A340" s="64" t="s">
        <v>512</v>
      </c>
      <c r="B340" s="155" t="s">
        <v>513</v>
      </c>
      <c r="C340" s="103" t="s">
        <v>676</v>
      </c>
      <c r="D340" s="68" t="s">
        <v>686</v>
      </c>
      <c r="E340" s="68" t="s">
        <v>686</v>
      </c>
      <c r="F340" s="68" t="s">
        <v>686</v>
      </c>
      <c r="G340" s="68" t="s">
        <v>686</v>
      </c>
      <c r="H340" s="68">
        <v>1039.108268</v>
      </c>
      <c r="I340" s="68" t="s">
        <v>686</v>
      </c>
      <c r="J340" s="169">
        <v>1009.2082680000001</v>
      </c>
      <c r="K340" s="68" t="s">
        <v>686</v>
      </c>
      <c r="L340" s="68">
        <v>1009.2082680000001</v>
      </c>
      <c r="M340" s="68" t="s">
        <v>686</v>
      </c>
      <c r="N340" s="68">
        <v>1009.2082680000001</v>
      </c>
      <c r="O340" s="68" t="s">
        <v>686</v>
      </c>
      <c r="P340" s="78">
        <v>1009.2082680000001</v>
      </c>
      <c r="Q340" s="168" t="s">
        <v>686</v>
      </c>
      <c r="R340" s="168">
        <f>H340+J340+L340+N340+P340</f>
        <v>5075.9413400000012</v>
      </c>
    </row>
    <row r="341" spans="1:18" x14ac:dyDescent="0.25">
      <c r="A341" s="64" t="s">
        <v>514</v>
      </c>
      <c r="B341" s="155" t="s">
        <v>515</v>
      </c>
      <c r="C341" s="103" t="s">
        <v>676</v>
      </c>
      <c r="D341" s="68" t="s">
        <v>686</v>
      </c>
      <c r="E341" s="68" t="s">
        <v>686</v>
      </c>
      <c r="F341" s="68" t="s">
        <v>686</v>
      </c>
      <c r="G341" s="68" t="s">
        <v>686</v>
      </c>
      <c r="H341" s="68" t="s">
        <v>686</v>
      </c>
      <c r="I341" s="68" t="s">
        <v>686</v>
      </c>
      <c r="J341" s="68" t="s">
        <v>686</v>
      </c>
      <c r="K341" s="68" t="s">
        <v>686</v>
      </c>
      <c r="L341" s="68" t="s">
        <v>686</v>
      </c>
      <c r="M341" s="68" t="s">
        <v>686</v>
      </c>
      <c r="N341" s="68" t="s">
        <v>686</v>
      </c>
      <c r="O341" s="68" t="s">
        <v>686</v>
      </c>
      <c r="P341" s="78" t="s">
        <v>686</v>
      </c>
      <c r="Q341" s="168" t="s">
        <v>686</v>
      </c>
      <c r="R341" s="71" t="s">
        <v>218</v>
      </c>
    </row>
    <row r="342" spans="1:18" ht="31.5" x14ac:dyDescent="0.25">
      <c r="A342" s="64" t="s">
        <v>516</v>
      </c>
      <c r="B342" s="90" t="s">
        <v>517</v>
      </c>
      <c r="C342" s="103" t="s">
        <v>676</v>
      </c>
      <c r="D342" s="68">
        <v>127.99</v>
      </c>
      <c r="E342" s="68">
        <v>130.15</v>
      </c>
      <c r="F342" s="170">
        <v>127.843683</v>
      </c>
      <c r="G342" s="171">
        <v>124.21</v>
      </c>
      <c r="H342" s="68">
        <v>120.48136299999965</v>
      </c>
      <c r="I342" s="68">
        <v>122.9</v>
      </c>
      <c r="J342" s="68">
        <v>120.48136299999965</v>
      </c>
      <c r="K342" s="68">
        <v>121.64</v>
      </c>
      <c r="L342" s="68">
        <v>120.48136299999965</v>
      </c>
      <c r="M342" s="68">
        <v>120.49</v>
      </c>
      <c r="N342" s="68">
        <v>120.48136299999965</v>
      </c>
      <c r="O342" s="68">
        <v>119.23</v>
      </c>
      <c r="P342" s="78">
        <v>120.48136299999965</v>
      </c>
      <c r="Q342" s="168">
        <f>G342+I342+K342+M342+O342</f>
        <v>608.47</v>
      </c>
      <c r="R342" s="71">
        <f>H342+J342+L342+N342+P342</f>
        <v>602.40681499999823</v>
      </c>
    </row>
    <row r="343" spans="1:18" ht="31.5" x14ac:dyDescent="0.25">
      <c r="A343" s="64" t="s">
        <v>518</v>
      </c>
      <c r="B343" s="90" t="s">
        <v>677</v>
      </c>
      <c r="C343" s="103" t="s">
        <v>474</v>
      </c>
      <c r="D343" s="68">
        <v>165.93</v>
      </c>
      <c r="E343" s="68">
        <v>160.83000000000001</v>
      </c>
      <c r="F343" s="170">
        <v>164.34974202352501</v>
      </c>
      <c r="G343" s="68">
        <v>160.99</v>
      </c>
      <c r="H343" s="68">
        <v>173.02999999999997</v>
      </c>
      <c r="I343" s="68">
        <v>162.60000000000002</v>
      </c>
      <c r="J343" s="68">
        <v>173.02999999999997</v>
      </c>
      <c r="K343" s="68">
        <v>164.23</v>
      </c>
      <c r="L343" s="68">
        <v>173.02999999999997</v>
      </c>
      <c r="M343" s="68">
        <v>165.87</v>
      </c>
      <c r="N343" s="68">
        <v>173.02999999999997</v>
      </c>
      <c r="O343" s="68">
        <v>165</v>
      </c>
      <c r="P343" s="78">
        <v>173.02999999999997</v>
      </c>
      <c r="Q343" s="168">
        <f>G343+I343+K343+M343+O343</f>
        <v>818.69</v>
      </c>
      <c r="R343" s="71">
        <f>H343+J343+L343+N343+P343</f>
        <v>865.14999999999986</v>
      </c>
    </row>
    <row r="344" spans="1:18" ht="47.25" x14ac:dyDescent="0.25">
      <c r="A344" s="64" t="s">
        <v>519</v>
      </c>
      <c r="B344" s="87" t="s">
        <v>520</v>
      </c>
      <c r="C344" s="103" t="s">
        <v>474</v>
      </c>
      <c r="D344" s="68" t="s">
        <v>686</v>
      </c>
      <c r="E344" s="68" t="s">
        <v>686</v>
      </c>
      <c r="F344" s="170" t="s">
        <v>218</v>
      </c>
      <c r="G344" s="68" t="s">
        <v>686</v>
      </c>
      <c r="H344" s="68">
        <v>173.02999999999997</v>
      </c>
      <c r="I344" s="68" t="s">
        <v>686</v>
      </c>
      <c r="J344" s="68">
        <v>173.02999999999997</v>
      </c>
      <c r="K344" s="68" t="s">
        <v>686</v>
      </c>
      <c r="L344" s="68">
        <v>173.02999999999997</v>
      </c>
      <c r="M344" s="68" t="s">
        <v>686</v>
      </c>
      <c r="N344" s="68">
        <v>173.02999999999997</v>
      </c>
      <c r="O344" s="68" t="s">
        <v>218</v>
      </c>
      <c r="P344" s="78">
        <v>173.02999999999997</v>
      </c>
      <c r="Q344" s="168" t="s">
        <v>686</v>
      </c>
      <c r="R344" s="71">
        <f>H344+J344+L344+N344+P344</f>
        <v>865.14999999999986</v>
      </c>
    </row>
    <row r="345" spans="1:18" x14ac:dyDescent="0.25">
      <c r="A345" s="64" t="s">
        <v>521</v>
      </c>
      <c r="B345" s="155" t="s">
        <v>513</v>
      </c>
      <c r="C345" s="103" t="s">
        <v>474</v>
      </c>
      <c r="D345" s="68">
        <v>165.93</v>
      </c>
      <c r="E345" s="68">
        <v>160.83000000000001</v>
      </c>
      <c r="F345" s="170">
        <v>164.34974202352501</v>
      </c>
      <c r="G345" s="171">
        <v>160.99</v>
      </c>
      <c r="H345" s="68">
        <v>173.02999999999997</v>
      </c>
      <c r="I345" s="68">
        <v>162.60000000000002</v>
      </c>
      <c r="J345" s="172">
        <v>180.93</v>
      </c>
      <c r="K345" s="68">
        <v>164.23</v>
      </c>
      <c r="L345" s="68">
        <v>173.02999999999997</v>
      </c>
      <c r="M345" s="68">
        <v>165.87</v>
      </c>
      <c r="N345" s="68">
        <v>173.02999999999997</v>
      </c>
      <c r="O345" s="68">
        <v>165</v>
      </c>
      <c r="P345" s="78">
        <v>173.02999999999997</v>
      </c>
      <c r="Q345" s="168">
        <f>G345+I345+K345+M345+O345</f>
        <v>818.69</v>
      </c>
      <c r="R345" s="71">
        <f>H345+J345+L345+N345+P345</f>
        <v>873.05</v>
      </c>
    </row>
    <row r="346" spans="1:18" x14ac:dyDescent="0.25">
      <c r="A346" s="64" t="s">
        <v>522</v>
      </c>
      <c r="B346" s="155" t="s">
        <v>515</v>
      </c>
      <c r="C346" s="103" t="s">
        <v>474</v>
      </c>
      <c r="D346" s="68" t="s">
        <v>686</v>
      </c>
      <c r="E346" s="68" t="s">
        <v>686</v>
      </c>
      <c r="F346" s="68" t="s">
        <v>686</v>
      </c>
      <c r="G346" s="68" t="s">
        <v>686</v>
      </c>
      <c r="H346" s="68" t="s">
        <v>686</v>
      </c>
      <c r="I346" s="68" t="s">
        <v>686</v>
      </c>
      <c r="J346" s="68" t="s">
        <v>686</v>
      </c>
      <c r="K346" s="68" t="s">
        <v>686</v>
      </c>
      <c r="L346" s="68" t="s">
        <v>686</v>
      </c>
      <c r="M346" s="68"/>
      <c r="N346" s="68" t="s">
        <v>686</v>
      </c>
      <c r="O346" s="68"/>
      <c r="P346" s="78" t="s">
        <v>686</v>
      </c>
      <c r="Q346" s="168" t="s">
        <v>686</v>
      </c>
      <c r="R346" s="71" t="s">
        <v>218</v>
      </c>
    </row>
    <row r="347" spans="1:18" ht="31.5" x14ac:dyDescent="0.25">
      <c r="A347" s="64" t="s">
        <v>523</v>
      </c>
      <c r="B347" s="90" t="s">
        <v>524</v>
      </c>
      <c r="C347" s="103" t="s">
        <v>525</v>
      </c>
      <c r="D347" s="68">
        <v>21608.31</v>
      </c>
      <c r="E347" s="68">
        <v>21815.599999999999</v>
      </c>
      <c r="F347" s="170">
        <v>22156.34</v>
      </c>
      <c r="G347" s="68">
        <v>22718.78</v>
      </c>
      <c r="H347" s="68">
        <v>22718.78</v>
      </c>
      <c r="I347" s="68">
        <v>22986.99</v>
      </c>
      <c r="J347" s="68">
        <v>22478.63</v>
      </c>
      <c r="K347" s="68">
        <v>23248.59</v>
      </c>
      <c r="L347" s="68">
        <v>23248.59</v>
      </c>
      <c r="M347" s="68">
        <v>23510.29</v>
      </c>
      <c r="N347" s="68">
        <v>23510.29</v>
      </c>
      <c r="O347" s="68">
        <v>23794.23</v>
      </c>
      <c r="P347" s="78">
        <v>23794.23</v>
      </c>
      <c r="Q347" s="168">
        <f>O347</f>
        <v>23794.23</v>
      </c>
      <c r="R347" s="78">
        <f>P347</f>
        <v>23794.23</v>
      </c>
    </row>
    <row r="348" spans="1:18" ht="47.25" x14ac:dyDescent="0.25">
      <c r="A348" s="64" t="s">
        <v>526</v>
      </c>
      <c r="B348" s="90" t="s">
        <v>678</v>
      </c>
      <c r="C348" s="103" t="s">
        <v>659</v>
      </c>
      <c r="D348" s="68">
        <f t="shared" ref="D348:R348" si="55">D27-D61-D62-D55</f>
        <v>924.53</v>
      </c>
      <c r="E348" s="68">
        <f t="shared" si="55"/>
        <v>926.38</v>
      </c>
      <c r="F348" s="68">
        <v>980.74277794996897</v>
      </c>
      <c r="G348" s="68">
        <f t="shared" si="55"/>
        <v>1021.1400000000001</v>
      </c>
      <c r="H348" s="68">
        <f>H27-H61-H62-H55</f>
        <v>983.49081667979999</v>
      </c>
      <c r="I348" s="68">
        <f t="shared" si="55"/>
        <v>1076.3700000000001</v>
      </c>
      <c r="J348" s="68">
        <f t="shared" si="55"/>
        <v>1126.0227621384499</v>
      </c>
      <c r="K348" s="68">
        <f t="shared" si="55"/>
        <v>1133.8400000000001</v>
      </c>
      <c r="L348" s="68">
        <f t="shared" si="55"/>
        <v>1170.028619559117</v>
      </c>
      <c r="M348" s="68">
        <f t="shared" si="55"/>
        <v>1178</v>
      </c>
      <c r="N348" s="68">
        <f t="shared" si="55"/>
        <v>1213.2774086766021</v>
      </c>
      <c r="O348" s="68">
        <f t="shared" si="55"/>
        <v>1213.3400000000001</v>
      </c>
      <c r="P348" s="78">
        <f t="shared" si="55"/>
        <v>1255.8962100524191</v>
      </c>
      <c r="Q348" s="168">
        <f t="shared" si="55"/>
        <v>5622.6900000000005</v>
      </c>
      <c r="R348" s="68">
        <f t="shared" si="55"/>
        <v>5748.7158171063875</v>
      </c>
    </row>
    <row r="349" spans="1:18" x14ac:dyDescent="0.25">
      <c r="A349" s="64" t="s">
        <v>527</v>
      </c>
      <c r="B349" s="81" t="s">
        <v>528</v>
      </c>
      <c r="C349" s="103" t="s">
        <v>218</v>
      </c>
      <c r="D349" s="173" t="s">
        <v>686</v>
      </c>
      <c r="E349" s="173" t="s">
        <v>686</v>
      </c>
      <c r="F349" s="173" t="s">
        <v>218</v>
      </c>
      <c r="G349" s="173" t="s">
        <v>686</v>
      </c>
      <c r="H349" s="173" t="s">
        <v>686</v>
      </c>
      <c r="I349" s="173" t="s">
        <v>686</v>
      </c>
      <c r="J349" s="173" t="s">
        <v>686</v>
      </c>
      <c r="K349" s="173" t="s">
        <v>686</v>
      </c>
      <c r="L349" s="173" t="s">
        <v>686</v>
      </c>
      <c r="M349" s="173" t="s">
        <v>686</v>
      </c>
      <c r="N349" s="173" t="s">
        <v>686</v>
      </c>
      <c r="O349" s="173" t="s">
        <v>686</v>
      </c>
      <c r="P349" s="173" t="s">
        <v>686</v>
      </c>
      <c r="Q349" s="173" t="s">
        <v>686</v>
      </c>
      <c r="R349" s="173" t="s">
        <v>686</v>
      </c>
    </row>
    <row r="350" spans="1:18" x14ac:dyDescent="0.25">
      <c r="A350" s="64" t="s">
        <v>529</v>
      </c>
      <c r="B350" s="90" t="s">
        <v>530</v>
      </c>
      <c r="C350" s="103" t="s">
        <v>676</v>
      </c>
      <c r="D350" s="173" t="s">
        <v>686</v>
      </c>
      <c r="E350" s="173" t="s">
        <v>686</v>
      </c>
      <c r="F350" s="173" t="s">
        <v>218</v>
      </c>
      <c r="G350" s="173" t="s">
        <v>686</v>
      </c>
      <c r="H350" s="173" t="s">
        <v>686</v>
      </c>
      <c r="I350" s="173" t="s">
        <v>686</v>
      </c>
      <c r="J350" s="173" t="s">
        <v>686</v>
      </c>
      <c r="K350" s="173" t="s">
        <v>686</v>
      </c>
      <c r="L350" s="173" t="s">
        <v>686</v>
      </c>
      <c r="M350" s="173" t="s">
        <v>686</v>
      </c>
      <c r="N350" s="173" t="s">
        <v>686</v>
      </c>
      <c r="O350" s="173" t="s">
        <v>686</v>
      </c>
      <c r="P350" s="173" t="s">
        <v>686</v>
      </c>
      <c r="Q350" s="173" t="s">
        <v>686</v>
      </c>
      <c r="R350" s="173" t="s">
        <v>686</v>
      </c>
    </row>
    <row r="351" spans="1:18" x14ac:dyDescent="0.25">
      <c r="A351" s="64" t="s">
        <v>531</v>
      </c>
      <c r="B351" s="90" t="s">
        <v>532</v>
      </c>
      <c r="C351" s="103" t="s">
        <v>477</v>
      </c>
      <c r="D351" s="173" t="s">
        <v>686</v>
      </c>
      <c r="E351" s="173" t="s">
        <v>686</v>
      </c>
      <c r="F351" s="173" t="s">
        <v>218</v>
      </c>
      <c r="G351" s="173" t="s">
        <v>686</v>
      </c>
      <c r="H351" s="173" t="s">
        <v>686</v>
      </c>
      <c r="I351" s="173" t="s">
        <v>686</v>
      </c>
      <c r="J351" s="173" t="s">
        <v>686</v>
      </c>
      <c r="K351" s="173" t="s">
        <v>686</v>
      </c>
      <c r="L351" s="173" t="s">
        <v>686</v>
      </c>
      <c r="M351" s="173" t="s">
        <v>686</v>
      </c>
      <c r="N351" s="173" t="s">
        <v>686</v>
      </c>
      <c r="O351" s="173" t="s">
        <v>686</v>
      </c>
      <c r="P351" s="173" t="s">
        <v>686</v>
      </c>
      <c r="Q351" s="173" t="s">
        <v>686</v>
      </c>
      <c r="R351" s="173" t="s">
        <v>686</v>
      </c>
    </row>
    <row r="352" spans="1:18" ht="63" x14ac:dyDescent="0.25">
      <c r="A352" s="64" t="s">
        <v>533</v>
      </c>
      <c r="B352" s="90" t="s">
        <v>679</v>
      </c>
      <c r="C352" s="103" t="s">
        <v>659</v>
      </c>
      <c r="D352" s="173" t="s">
        <v>686</v>
      </c>
      <c r="E352" s="173" t="s">
        <v>686</v>
      </c>
      <c r="F352" s="173" t="s">
        <v>218</v>
      </c>
      <c r="G352" s="173" t="s">
        <v>686</v>
      </c>
      <c r="H352" s="173" t="s">
        <v>686</v>
      </c>
      <c r="I352" s="173" t="s">
        <v>686</v>
      </c>
      <c r="J352" s="173" t="s">
        <v>686</v>
      </c>
      <c r="K352" s="173" t="s">
        <v>686</v>
      </c>
      <c r="L352" s="173" t="s">
        <v>686</v>
      </c>
      <c r="M352" s="173" t="s">
        <v>686</v>
      </c>
      <c r="N352" s="173" t="s">
        <v>686</v>
      </c>
      <c r="O352" s="173" t="s">
        <v>686</v>
      </c>
      <c r="P352" s="173" t="s">
        <v>686</v>
      </c>
      <c r="Q352" s="173" t="s">
        <v>686</v>
      </c>
      <c r="R352" s="173" t="s">
        <v>686</v>
      </c>
    </row>
    <row r="353" spans="1:18" ht="47.25" x14ac:dyDescent="0.25">
      <c r="A353" s="64" t="s">
        <v>534</v>
      </c>
      <c r="B353" s="90" t="s">
        <v>535</v>
      </c>
      <c r="C353" s="103" t="s">
        <v>659</v>
      </c>
      <c r="D353" s="173" t="s">
        <v>686</v>
      </c>
      <c r="E353" s="173" t="s">
        <v>686</v>
      </c>
      <c r="F353" s="173" t="s">
        <v>218</v>
      </c>
      <c r="G353" s="173" t="s">
        <v>686</v>
      </c>
      <c r="H353" s="173" t="s">
        <v>686</v>
      </c>
      <c r="I353" s="173" t="s">
        <v>686</v>
      </c>
      <c r="J353" s="173" t="s">
        <v>686</v>
      </c>
      <c r="K353" s="173" t="s">
        <v>686</v>
      </c>
      <c r="L353" s="173" t="s">
        <v>686</v>
      </c>
      <c r="M353" s="173" t="s">
        <v>686</v>
      </c>
      <c r="N353" s="173" t="s">
        <v>686</v>
      </c>
      <c r="O353" s="173" t="s">
        <v>686</v>
      </c>
      <c r="P353" s="173" t="s">
        <v>686</v>
      </c>
      <c r="Q353" s="173" t="s">
        <v>686</v>
      </c>
      <c r="R353" s="173" t="s">
        <v>686</v>
      </c>
    </row>
    <row r="354" spans="1:18" ht="31.5" x14ac:dyDescent="0.25">
      <c r="A354" s="64" t="s">
        <v>536</v>
      </c>
      <c r="B354" s="81" t="s">
        <v>537</v>
      </c>
      <c r="C354" s="174" t="s">
        <v>218</v>
      </c>
      <c r="D354" s="173" t="s">
        <v>686</v>
      </c>
      <c r="E354" s="173" t="s">
        <v>686</v>
      </c>
      <c r="F354" s="173" t="s">
        <v>218</v>
      </c>
      <c r="G354" s="173" t="s">
        <v>686</v>
      </c>
      <c r="H354" s="173" t="s">
        <v>686</v>
      </c>
      <c r="I354" s="173" t="s">
        <v>686</v>
      </c>
      <c r="J354" s="173" t="s">
        <v>686</v>
      </c>
      <c r="K354" s="173" t="s">
        <v>686</v>
      </c>
      <c r="L354" s="173" t="s">
        <v>686</v>
      </c>
      <c r="M354" s="173" t="s">
        <v>686</v>
      </c>
      <c r="N354" s="173" t="s">
        <v>686</v>
      </c>
      <c r="O354" s="173" t="s">
        <v>686</v>
      </c>
      <c r="P354" s="173" t="s">
        <v>686</v>
      </c>
      <c r="Q354" s="173" t="s">
        <v>686</v>
      </c>
      <c r="R354" s="173" t="s">
        <v>686</v>
      </c>
    </row>
    <row r="355" spans="1:18" ht="31.5" x14ac:dyDescent="0.25">
      <c r="A355" s="64" t="s">
        <v>538</v>
      </c>
      <c r="B355" s="90" t="s">
        <v>539</v>
      </c>
      <c r="C355" s="103" t="s">
        <v>474</v>
      </c>
      <c r="D355" s="173" t="s">
        <v>686</v>
      </c>
      <c r="E355" s="173" t="s">
        <v>686</v>
      </c>
      <c r="F355" s="173" t="s">
        <v>218</v>
      </c>
      <c r="G355" s="173" t="s">
        <v>686</v>
      </c>
      <c r="H355" s="173" t="s">
        <v>686</v>
      </c>
      <c r="I355" s="173" t="s">
        <v>686</v>
      </c>
      <c r="J355" s="173" t="s">
        <v>686</v>
      </c>
      <c r="K355" s="173" t="s">
        <v>686</v>
      </c>
      <c r="L355" s="173" t="s">
        <v>686</v>
      </c>
      <c r="M355" s="173" t="s">
        <v>686</v>
      </c>
      <c r="N355" s="173" t="s">
        <v>686</v>
      </c>
      <c r="O355" s="173" t="s">
        <v>686</v>
      </c>
      <c r="P355" s="173" t="s">
        <v>686</v>
      </c>
      <c r="Q355" s="173" t="s">
        <v>686</v>
      </c>
      <c r="R355" s="173" t="s">
        <v>686</v>
      </c>
    </row>
    <row r="356" spans="1:18" ht="63" customHeight="1" x14ac:dyDescent="0.25">
      <c r="A356" s="64" t="s">
        <v>540</v>
      </c>
      <c r="B356" s="87" t="s">
        <v>541</v>
      </c>
      <c r="C356" s="103" t="s">
        <v>474</v>
      </c>
      <c r="D356" s="173" t="s">
        <v>686</v>
      </c>
      <c r="E356" s="173" t="s">
        <v>686</v>
      </c>
      <c r="F356" s="173" t="s">
        <v>218</v>
      </c>
      <c r="G356" s="173" t="s">
        <v>686</v>
      </c>
      <c r="H356" s="173" t="s">
        <v>686</v>
      </c>
      <c r="I356" s="173" t="s">
        <v>686</v>
      </c>
      <c r="J356" s="173" t="s">
        <v>686</v>
      </c>
      <c r="K356" s="173" t="s">
        <v>686</v>
      </c>
      <c r="L356" s="173" t="s">
        <v>686</v>
      </c>
      <c r="M356" s="173" t="s">
        <v>686</v>
      </c>
      <c r="N356" s="173" t="s">
        <v>686</v>
      </c>
      <c r="O356" s="173" t="s">
        <v>686</v>
      </c>
      <c r="P356" s="173" t="s">
        <v>686</v>
      </c>
      <c r="Q356" s="173" t="s">
        <v>686</v>
      </c>
      <c r="R356" s="173" t="s">
        <v>686</v>
      </c>
    </row>
    <row r="357" spans="1:18" ht="78.75" x14ac:dyDescent="0.25">
      <c r="A357" s="64" t="s">
        <v>542</v>
      </c>
      <c r="B357" s="87" t="s">
        <v>543</v>
      </c>
      <c r="C357" s="103" t="s">
        <v>474</v>
      </c>
      <c r="D357" s="173" t="s">
        <v>686</v>
      </c>
      <c r="E357" s="173" t="s">
        <v>686</v>
      </c>
      <c r="F357" s="173" t="s">
        <v>218</v>
      </c>
      <c r="G357" s="173" t="s">
        <v>686</v>
      </c>
      <c r="H357" s="173" t="s">
        <v>686</v>
      </c>
      <c r="I357" s="173" t="s">
        <v>686</v>
      </c>
      <c r="J357" s="173" t="s">
        <v>686</v>
      </c>
      <c r="K357" s="173" t="s">
        <v>686</v>
      </c>
      <c r="L357" s="173" t="s">
        <v>686</v>
      </c>
      <c r="M357" s="173" t="s">
        <v>686</v>
      </c>
      <c r="N357" s="173" t="s">
        <v>686</v>
      </c>
      <c r="O357" s="173" t="s">
        <v>686</v>
      </c>
      <c r="P357" s="173" t="s">
        <v>686</v>
      </c>
      <c r="Q357" s="173" t="s">
        <v>686</v>
      </c>
      <c r="R357" s="173" t="s">
        <v>686</v>
      </c>
    </row>
    <row r="358" spans="1:18" ht="31.5" x14ac:dyDescent="0.25">
      <c r="A358" s="64" t="s">
        <v>544</v>
      </c>
      <c r="B358" s="87" t="s">
        <v>545</v>
      </c>
      <c r="C358" s="103" t="s">
        <v>474</v>
      </c>
      <c r="D358" s="173" t="s">
        <v>686</v>
      </c>
      <c r="E358" s="173" t="s">
        <v>686</v>
      </c>
      <c r="F358" s="173" t="s">
        <v>218</v>
      </c>
      <c r="G358" s="173" t="s">
        <v>686</v>
      </c>
      <c r="H358" s="173" t="s">
        <v>686</v>
      </c>
      <c r="I358" s="173" t="s">
        <v>686</v>
      </c>
      <c r="J358" s="173" t="s">
        <v>686</v>
      </c>
      <c r="K358" s="173" t="s">
        <v>686</v>
      </c>
      <c r="L358" s="173" t="s">
        <v>686</v>
      </c>
      <c r="M358" s="173" t="s">
        <v>686</v>
      </c>
      <c r="N358" s="173" t="s">
        <v>686</v>
      </c>
      <c r="O358" s="173" t="s">
        <v>686</v>
      </c>
      <c r="P358" s="173" t="s">
        <v>686</v>
      </c>
      <c r="Q358" s="173" t="s">
        <v>686</v>
      </c>
      <c r="R358" s="173" t="s">
        <v>686</v>
      </c>
    </row>
    <row r="359" spans="1:18" ht="31.5" x14ac:dyDescent="0.25">
      <c r="A359" s="64" t="s">
        <v>546</v>
      </c>
      <c r="B359" s="90" t="s">
        <v>547</v>
      </c>
      <c r="C359" s="103" t="s">
        <v>676</v>
      </c>
      <c r="D359" s="173" t="s">
        <v>686</v>
      </c>
      <c r="E359" s="173" t="s">
        <v>686</v>
      </c>
      <c r="F359" s="173" t="s">
        <v>218</v>
      </c>
      <c r="G359" s="173" t="s">
        <v>686</v>
      </c>
      <c r="H359" s="173" t="s">
        <v>686</v>
      </c>
      <c r="I359" s="173" t="s">
        <v>686</v>
      </c>
      <c r="J359" s="173" t="s">
        <v>686</v>
      </c>
      <c r="K359" s="173" t="s">
        <v>686</v>
      </c>
      <c r="L359" s="173" t="s">
        <v>686</v>
      </c>
      <c r="M359" s="173" t="s">
        <v>686</v>
      </c>
      <c r="N359" s="173" t="s">
        <v>686</v>
      </c>
      <c r="O359" s="173" t="s">
        <v>686</v>
      </c>
      <c r="P359" s="173" t="s">
        <v>686</v>
      </c>
      <c r="Q359" s="173" t="s">
        <v>686</v>
      </c>
      <c r="R359" s="173" t="s">
        <v>686</v>
      </c>
    </row>
    <row r="360" spans="1:18" ht="47.25" x14ac:dyDescent="0.25">
      <c r="A360" s="64" t="s">
        <v>548</v>
      </c>
      <c r="B360" s="87" t="s">
        <v>549</v>
      </c>
      <c r="C360" s="103" t="s">
        <v>676</v>
      </c>
      <c r="D360" s="173" t="s">
        <v>686</v>
      </c>
      <c r="E360" s="173" t="s">
        <v>686</v>
      </c>
      <c r="F360" s="173" t="s">
        <v>218</v>
      </c>
      <c r="G360" s="173" t="s">
        <v>686</v>
      </c>
      <c r="H360" s="173" t="s">
        <v>686</v>
      </c>
      <c r="I360" s="173" t="s">
        <v>686</v>
      </c>
      <c r="J360" s="173" t="s">
        <v>686</v>
      </c>
      <c r="K360" s="173" t="s">
        <v>686</v>
      </c>
      <c r="L360" s="173" t="s">
        <v>686</v>
      </c>
      <c r="M360" s="173" t="s">
        <v>686</v>
      </c>
      <c r="N360" s="173" t="s">
        <v>686</v>
      </c>
      <c r="O360" s="173" t="s">
        <v>686</v>
      </c>
      <c r="P360" s="173" t="s">
        <v>686</v>
      </c>
      <c r="Q360" s="173" t="s">
        <v>686</v>
      </c>
      <c r="R360" s="173" t="s">
        <v>686</v>
      </c>
    </row>
    <row r="361" spans="1:18" ht="31.5" x14ac:dyDescent="0.25">
      <c r="A361" s="64" t="s">
        <v>550</v>
      </c>
      <c r="B361" s="87" t="s">
        <v>551</v>
      </c>
      <c r="C361" s="103" t="s">
        <v>676</v>
      </c>
      <c r="D361" s="173" t="s">
        <v>686</v>
      </c>
      <c r="E361" s="173" t="s">
        <v>686</v>
      </c>
      <c r="F361" s="173" t="s">
        <v>218</v>
      </c>
      <c r="G361" s="173" t="s">
        <v>686</v>
      </c>
      <c r="H361" s="173" t="s">
        <v>686</v>
      </c>
      <c r="I361" s="173" t="s">
        <v>686</v>
      </c>
      <c r="J361" s="173" t="s">
        <v>686</v>
      </c>
      <c r="K361" s="173" t="s">
        <v>686</v>
      </c>
      <c r="L361" s="173" t="s">
        <v>686</v>
      </c>
      <c r="M361" s="173" t="s">
        <v>686</v>
      </c>
      <c r="N361" s="173" t="s">
        <v>686</v>
      </c>
      <c r="O361" s="173" t="s">
        <v>686</v>
      </c>
      <c r="P361" s="173" t="s">
        <v>686</v>
      </c>
      <c r="Q361" s="173" t="s">
        <v>686</v>
      </c>
      <c r="R361" s="173" t="s">
        <v>686</v>
      </c>
    </row>
    <row r="362" spans="1:18" ht="31.5" customHeight="1" x14ac:dyDescent="0.25">
      <c r="A362" s="64" t="s">
        <v>552</v>
      </c>
      <c r="B362" s="90" t="s">
        <v>553</v>
      </c>
      <c r="C362" s="103" t="s">
        <v>659</v>
      </c>
      <c r="D362" s="173" t="s">
        <v>686</v>
      </c>
      <c r="E362" s="173" t="s">
        <v>686</v>
      </c>
      <c r="F362" s="173" t="s">
        <v>218</v>
      </c>
      <c r="G362" s="173" t="s">
        <v>686</v>
      </c>
      <c r="H362" s="173" t="s">
        <v>686</v>
      </c>
      <c r="I362" s="173" t="s">
        <v>686</v>
      </c>
      <c r="J362" s="173" t="s">
        <v>686</v>
      </c>
      <c r="K362" s="173" t="s">
        <v>686</v>
      </c>
      <c r="L362" s="173" t="s">
        <v>686</v>
      </c>
      <c r="M362" s="173" t="s">
        <v>686</v>
      </c>
      <c r="N362" s="173" t="s">
        <v>686</v>
      </c>
      <c r="O362" s="173" t="s">
        <v>686</v>
      </c>
      <c r="P362" s="173" t="s">
        <v>686</v>
      </c>
      <c r="Q362" s="173" t="s">
        <v>686</v>
      </c>
      <c r="R362" s="173" t="s">
        <v>686</v>
      </c>
    </row>
    <row r="363" spans="1:18" x14ac:dyDescent="0.25">
      <c r="A363" s="64" t="s">
        <v>554</v>
      </c>
      <c r="B363" s="87" t="s">
        <v>680</v>
      </c>
      <c r="C363" s="103" t="s">
        <v>659</v>
      </c>
      <c r="D363" s="173" t="s">
        <v>686</v>
      </c>
      <c r="E363" s="173" t="s">
        <v>686</v>
      </c>
      <c r="F363" s="173" t="s">
        <v>218</v>
      </c>
      <c r="G363" s="173" t="s">
        <v>686</v>
      </c>
      <c r="H363" s="173" t="s">
        <v>686</v>
      </c>
      <c r="I363" s="173" t="s">
        <v>686</v>
      </c>
      <c r="J363" s="173" t="s">
        <v>686</v>
      </c>
      <c r="K363" s="173" t="s">
        <v>686</v>
      </c>
      <c r="L363" s="173" t="s">
        <v>686</v>
      </c>
      <c r="M363" s="173" t="s">
        <v>686</v>
      </c>
      <c r="N363" s="173" t="s">
        <v>686</v>
      </c>
      <c r="O363" s="173" t="s">
        <v>686</v>
      </c>
      <c r="P363" s="173" t="s">
        <v>686</v>
      </c>
      <c r="Q363" s="173" t="s">
        <v>686</v>
      </c>
      <c r="R363" s="173" t="s">
        <v>686</v>
      </c>
    </row>
    <row r="364" spans="1:18" x14ac:dyDescent="0.25">
      <c r="A364" s="64" t="s">
        <v>555</v>
      </c>
      <c r="B364" s="87" t="s">
        <v>41</v>
      </c>
      <c r="C364" s="103" t="s">
        <v>659</v>
      </c>
      <c r="D364" s="173" t="s">
        <v>686</v>
      </c>
      <c r="E364" s="173" t="s">
        <v>686</v>
      </c>
      <c r="F364" s="173" t="s">
        <v>218</v>
      </c>
      <c r="G364" s="173" t="s">
        <v>686</v>
      </c>
      <c r="H364" s="173" t="s">
        <v>686</v>
      </c>
      <c r="I364" s="173" t="s">
        <v>686</v>
      </c>
      <c r="J364" s="173" t="s">
        <v>686</v>
      </c>
      <c r="K364" s="173" t="s">
        <v>686</v>
      </c>
      <c r="L364" s="173" t="s">
        <v>686</v>
      </c>
      <c r="M364" s="173" t="s">
        <v>686</v>
      </c>
      <c r="N364" s="173" t="s">
        <v>686</v>
      </c>
      <c r="O364" s="173" t="s">
        <v>686</v>
      </c>
      <c r="P364" s="173" t="s">
        <v>686</v>
      </c>
      <c r="Q364" s="173" t="s">
        <v>686</v>
      </c>
      <c r="R364" s="173" t="s">
        <v>686</v>
      </c>
    </row>
    <row r="365" spans="1:18" ht="16.5" thickBot="1" x14ac:dyDescent="0.3">
      <c r="A365" s="104" t="s">
        <v>556</v>
      </c>
      <c r="B365" s="138" t="s">
        <v>557</v>
      </c>
      <c r="C365" s="106" t="s">
        <v>558</v>
      </c>
      <c r="D365" s="175">
        <v>394</v>
      </c>
      <c r="E365" s="175">
        <v>342</v>
      </c>
      <c r="F365" s="175">
        <v>263.82</v>
      </c>
      <c r="G365" s="175">
        <v>279</v>
      </c>
      <c r="H365" s="3">
        <v>275.7</v>
      </c>
      <c r="I365" s="175">
        <v>279</v>
      </c>
      <c r="J365" s="21">
        <v>286.10000000000002</v>
      </c>
      <c r="K365" s="175">
        <v>279</v>
      </c>
      <c r="L365" s="21">
        <v>284.8</v>
      </c>
      <c r="M365" s="175">
        <v>279</v>
      </c>
      <c r="N365" s="3">
        <v>283.5</v>
      </c>
      <c r="O365" s="175">
        <v>279</v>
      </c>
      <c r="P365" s="6">
        <v>282.2</v>
      </c>
      <c r="Q365" s="5">
        <f>O365</f>
        <v>279</v>
      </c>
      <c r="R365" s="1">
        <f>P365</f>
        <v>282.2</v>
      </c>
    </row>
    <row r="366" spans="1:18" x14ac:dyDescent="0.25">
      <c r="A366" s="176"/>
      <c r="B366" s="177"/>
      <c r="C366" s="39"/>
      <c r="D366" s="39"/>
      <c r="F366" s="178"/>
      <c r="G366" s="179"/>
      <c r="H366" s="179"/>
      <c r="I366" s="179"/>
      <c r="J366" s="179"/>
      <c r="K366" s="179"/>
      <c r="L366" s="179"/>
      <c r="M366" s="179"/>
      <c r="N366" s="179"/>
      <c r="O366" s="179"/>
      <c r="P366" s="179"/>
      <c r="Q366" s="179"/>
      <c r="R366" s="179"/>
    </row>
    <row r="367" spans="1:18" ht="16.5" thickBot="1" x14ac:dyDescent="0.3">
      <c r="A367" s="241" t="s">
        <v>559</v>
      </c>
      <c r="B367" s="241"/>
      <c r="C367" s="241"/>
      <c r="D367" s="241"/>
      <c r="E367" s="241"/>
      <c r="F367" s="241"/>
      <c r="G367" s="241"/>
      <c r="H367" s="241"/>
      <c r="I367" s="241"/>
      <c r="J367" s="241"/>
      <c r="K367" s="241"/>
      <c r="L367" s="241"/>
      <c r="M367" s="241"/>
      <c r="N367" s="241"/>
      <c r="O367" s="241"/>
      <c r="P367" s="241"/>
      <c r="Q367" s="241"/>
      <c r="R367" s="241"/>
    </row>
    <row r="368" spans="1:18" ht="37.5" customHeight="1" x14ac:dyDescent="0.25">
      <c r="A368" s="236" t="s">
        <v>7</v>
      </c>
      <c r="B368" s="210" t="s">
        <v>8</v>
      </c>
      <c r="C368" s="211" t="s">
        <v>9</v>
      </c>
      <c r="D368" s="46" t="s">
        <v>687</v>
      </c>
      <c r="E368" s="47" t="s">
        <v>688</v>
      </c>
      <c r="F368" s="47" t="s">
        <v>689</v>
      </c>
      <c r="G368" s="219" t="s">
        <v>690</v>
      </c>
      <c r="H368" s="219"/>
      <c r="I368" s="219" t="s">
        <v>691</v>
      </c>
      <c r="J368" s="219"/>
      <c r="K368" s="219" t="s">
        <v>692</v>
      </c>
      <c r="L368" s="219"/>
      <c r="M368" s="219" t="s">
        <v>693</v>
      </c>
      <c r="N368" s="219"/>
      <c r="O368" s="219" t="s">
        <v>694</v>
      </c>
      <c r="P368" s="240"/>
      <c r="Q368" s="242" t="s">
        <v>10</v>
      </c>
      <c r="R368" s="211"/>
    </row>
    <row r="369" spans="1:18" ht="63.75" customHeight="1" thickBot="1" x14ac:dyDescent="0.3">
      <c r="A369" s="237"/>
      <c r="B369" s="238"/>
      <c r="C369" s="239"/>
      <c r="D369" s="48" t="s">
        <v>11</v>
      </c>
      <c r="E369" s="49" t="s">
        <v>11</v>
      </c>
      <c r="F369" s="49" t="s">
        <v>11</v>
      </c>
      <c r="G369" s="49" t="s">
        <v>12</v>
      </c>
      <c r="H369" s="49" t="s">
        <v>13</v>
      </c>
      <c r="I369" s="49" t="s">
        <v>12</v>
      </c>
      <c r="J369" s="49" t="s">
        <v>13</v>
      </c>
      <c r="K369" s="49" t="s">
        <v>12</v>
      </c>
      <c r="L369" s="49" t="s">
        <v>13</v>
      </c>
      <c r="M369" s="49" t="s">
        <v>12</v>
      </c>
      <c r="N369" s="49" t="s">
        <v>13</v>
      </c>
      <c r="O369" s="49" t="s">
        <v>12</v>
      </c>
      <c r="P369" s="50" t="s">
        <v>13</v>
      </c>
      <c r="Q369" s="180" t="s">
        <v>12</v>
      </c>
      <c r="R369" s="50" t="s">
        <v>13</v>
      </c>
    </row>
    <row r="370" spans="1:18" ht="16.5" thickBot="1" x14ac:dyDescent="0.3">
      <c r="A370" s="51">
        <v>1</v>
      </c>
      <c r="B370" s="52">
        <v>2</v>
      </c>
      <c r="C370" s="53">
        <v>3</v>
      </c>
      <c r="D370" s="54">
        <v>4</v>
      </c>
      <c r="E370" s="55">
        <v>5</v>
      </c>
      <c r="F370" s="55">
        <v>6</v>
      </c>
      <c r="G370" s="55">
        <v>7</v>
      </c>
      <c r="H370" s="55">
        <v>8</v>
      </c>
      <c r="I370" s="55">
        <v>9</v>
      </c>
      <c r="J370" s="55">
        <v>10</v>
      </c>
      <c r="K370" s="55">
        <v>11</v>
      </c>
      <c r="L370" s="55">
        <v>12</v>
      </c>
      <c r="M370" s="55">
        <v>13</v>
      </c>
      <c r="N370" s="55">
        <v>14</v>
      </c>
      <c r="O370" s="55">
        <v>15</v>
      </c>
      <c r="P370" s="53">
        <v>16</v>
      </c>
      <c r="Q370" s="181">
        <v>17</v>
      </c>
      <c r="R370" s="53">
        <v>18</v>
      </c>
    </row>
    <row r="371" spans="1:18" ht="31.5" customHeight="1" x14ac:dyDescent="0.25">
      <c r="A371" s="222" t="s">
        <v>560</v>
      </c>
      <c r="B371" s="223"/>
      <c r="C371" s="182" t="s">
        <v>16</v>
      </c>
      <c r="D371" s="9">
        <v>342.23399999999998</v>
      </c>
      <c r="E371" s="9">
        <v>545.99099999999999</v>
      </c>
      <c r="F371" s="9">
        <v>443.27049179999995</v>
      </c>
      <c r="G371" s="27">
        <v>418.9</v>
      </c>
      <c r="H371" s="14">
        <v>542.455422</v>
      </c>
      <c r="I371" s="9">
        <v>438.82299999999998</v>
      </c>
      <c r="J371" s="9">
        <v>592.08808799999997</v>
      </c>
      <c r="K371" s="9">
        <v>452.339</v>
      </c>
      <c r="L371" s="9">
        <v>545.59794899999997</v>
      </c>
      <c r="M371" s="9">
        <v>466.25900000000001</v>
      </c>
      <c r="N371" s="9">
        <v>492.13467100000003</v>
      </c>
      <c r="O371" s="9">
        <v>466.25900000000001</v>
      </c>
      <c r="P371" s="22">
        <v>488.93565799999999</v>
      </c>
      <c r="Q371" s="183">
        <v>2242.5830000000001</v>
      </c>
      <c r="R371" s="184">
        <v>2661.2117880333331</v>
      </c>
    </row>
    <row r="372" spans="1:18" x14ac:dyDescent="0.25">
      <c r="A372" s="185" t="s">
        <v>15</v>
      </c>
      <c r="B372" s="186" t="s">
        <v>561</v>
      </c>
      <c r="C372" s="187" t="s">
        <v>16</v>
      </c>
      <c r="D372" s="9">
        <v>342.23399999999998</v>
      </c>
      <c r="E372" s="9">
        <v>441.661</v>
      </c>
      <c r="F372" s="9">
        <v>443.27049179999995</v>
      </c>
      <c r="G372" s="27">
        <v>418.9</v>
      </c>
      <c r="H372" s="14">
        <v>542.455422</v>
      </c>
      <c r="I372" s="9">
        <v>438.82299999999998</v>
      </c>
      <c r="J372" s="9">
        <v>592.08808799999997</v>
      </c>
      <c r="K372" s="9">
        <v>452.339</v>
      </c>
      <c r="L372" s="9">
        <v>545.59794899999997</v>
      </c>
      <c r="M372" s="9">
        <v>466.25900000000001</v>
      </c>
      <c r="N372" s="9">
        <v>492.13467100000003</v>
      </c>
      <c r="O372" s="9">
        <v>466.25900000000001</v>
      </c>
      <c r="P372" s="22">
        <v>488.93565799999999</v>
      </c>
      <c r="Q372" s="77">
        <v>2242.5830000000001</v>
      </c>
      <c r="R372" s="188">
        <v>2661.2117880333331</v>
      </c>
    </row>
    <row r="373" spans="1:18" x14ac:dyDescent="0.25">
      <c r="A373" s="189" t="s">
        <v>17</v>
      </c>
      <c r="B373" s="72" t="s">
        <v>562</v>
      </c>
      <c r="C373" s="190" t="s">
        <v>16</v>
      </c>
      <c r="D373" s="9">
        <v>31.538</v>
      </c>
      <c r="E373" s="9">
        <v>69.22999999999999</v>
      </c>
      <c r="F373" s="13">
        <v>73.422965799999901</v>
      </c>
      <c r="G373" s="9">
        <v>29.306000000000001</v>
      </c>
      <c r="H373" s="14">
        <v>113.440203</v>
      </c>
      <c r="I373" s="9">
        <v>36.313000000000002</v>
      </c>
      <c r="J373" s="9">
        <v>149.96574799999999</v>
      </c>
      <c r="K373" s="9">
        <v>37.694000000000003</v>
      </c>
      <c r="L373" s="9">
        <v>84.035143000000005</v>
      </c>
      <c r="M373" s="9">
        <v>39.116999999999997</v>
      </c>
      <c r="N373" s="9">
        <v>37.298827000000003</v>
      </c>
      <c r="O373" s="9">
        <v>39.116999999999997</v>
      </c>
      <c r="P373" s="22">
        <v>32.225746999999998</v>
      </c>
      <c r="Q373" s="77">
        <v>181.547</v>
      </c>
      <c r="R373" s="188">
        <v>416.96566803333337</v>
      </c>
    </row>
    <row r="374" spans="1:18" ht="31.5" x14ac:dyDescent="0.25">
      <c r="A374" s="189" t="s">
        <v>18</v>
      </c>
      <c r="B374" s="87" t="s">
        <v>563</v>
      </c>
      <c r="C374" s="190" t="s">
        <v>16</v>
      </c>
      <c r="D374" s="9">
        <v>31.538</v>
      </c>
      <c r="E374" s="9">
        <v>69.22999999999999</v>
      </c>
      <c r="F374" s="9">
        <v>61.427376099999897</v>
      </c>
      <c r="G374" s="9">
        <v>29.306000000000001</v>
      </c>
      <c r="H374" s="14">
        <v>72.316198999999997</v>
      </c>
      <c r="I374" s="9">
        <v>36.313000000000002</v>
      </c>
      <c r="J374" s="9">
        <v>149.96574799999999</v>
      </c>
      <c r="K374" s="9">
        <v>37.694000000000003</v>
      </c>
      <c r="L374" s="9">
        <v>84.035143000000005</v>
      </c>
      <c r="M374" s="9">
        <v>39.116999999999997</v>
      </c>
      <c r="N374" s="9">
        <v>37.298827000000003</v>
      </c>
      <c r="O374" s="9">
        <v>39.116999999999997</v>
      </c>
      <c r="P374" s="22">
        <v>32.225746999999998</v>
      </c>
      <c r="Q374" s="77">
        <v>181.547</v>
      </c>
      <c r="R374" s="188">
        <v>375.84166403333336</v>
      </c>
    </row>
    <row r="375" spans="1:18" ht="31.5" x14ac:dyDescent="0.25">
      <c r="A375" s="189" t="s">
        <v>564</v>
      </c>
      <c r="B375" s="95" t="s">
        <v>565</v>
      </c>
      <c r="C375" s="190" t="s">
        <v>16</v>
      </c>
      <c r="D375" s="9">
        <v>0</v>
      </c>
      <c r="E375" s="9">
        <v>0</v>
      </c>
      <c r="F375" s="9">
        <v>0</v>
      </c>
      <c r="G375" s="9">
        <v>0</v>
      </c>
      <c r="H375" s="243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22">
        <v>0</v>
      </c>
      <c r="Q375" s="24">
        <v>0</v>
      </c>
      <c r="R375" s="19">
        <v>0</v>
      </c>
    </row>
    <row r="376" spans="1:18" ht="31.5" customHeight="1" x14ac:dyDescent="0.25">
      <c r="A376" s="189" t="s">
        <v>566</v>
      </c>
      <c r="B376" s="191" t="s">
        <v>19</v>
      </c>
      <c r="C376" s="190" t="s">
        <v>16</v>
      </c>
      <c r="D376" s="9">
        <v>0</v>
      </c>
      <c r="E376" s="9">
        <v>0</v>
      </c>
      <c r="F376" s="14" t="s">
        <v>686</v>
      </c>
      <c r="G376" s="9">
        <v>0</v>
      </c>
      <c r="H376" s="243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22">
        <v>0</v>
      </c>
      <c r="Q376" s="24">
        <v>0</v>
      </c>
      <c r="R376" s="19">
        <v>0</v>
      </c>
    </row>
    <row r="377" spans="1:18" ht="47.25" x14ac:dyDescent="0.25">
      <c r="A377" s="189" t="s">
        <v>567</v>
      </c>
      <c r="B377" s="191" t="s">
        <v>21</v>
      </c>
      <c r="C377" s="190" t="s">
        <v>16</v>
      </c>
      <c r="D377" s="9">
        <v>0</v>
      </c>
      <c r="E377" s="9">
        <v>0</v>
      </c>
      <c r="F377" s="14" t="s">
        <v>686</v>
      </c>
      <c r="G377" s="9">
        <v>0</v>
      </c>
      <c r="H377" s="243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22">
        <v>0</v>
      </c>
      <c r="Q377" s="24">
        <v>0</v>
      </c>
      <c r="R377" s="19">
        <v>0</v>
      </c>
    </row>
    <row r="378" spans="1:18" ht="47.25" x14ac:dyDescent="0.25">
      <c r="A378" s="189" t="s">
        <v>568</v>
      </c>
      <c r="B378" s="191" t="s">
        <v>23</v>
      </c>
      <c r="C378" s="190" t="s">
        <v>16</v>
      </c>
      <c r="D378" s="9">
        <v>0</v>
      </c>
      <c r="E378" s="9">
        <v>0</v>
      </c>
      <c r="F378" s="14" t="s">
        <v>686</v>
      </c>
      <c r="G378" s="9">
        <v>0</v>
      </c>
      <c r="H378" s="243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22">
        <v>0</v>
      </c>
      <c r="Q378" s="24">
        <v>0</v>
      </c>
      <c r="R378" s="19">
        <v>0</v>
      </c>
    </row>
    <row r="379" spans="1:18" ht="31.5" x14ac:dyDescent="0.25">
      <c r="A379" s="189" t="s">
        <v>569</v>
      </c>
      <c r="B379" s="95" t="s">
        <v>570</v>
      </c>
      <c r="C379" s="190" t="s">
        <v>16</v>
      </c>
      <c r="D379" s="9">
        <v>0</v>
      </c>
      <c r="E379" s="9">
        <v>0</v>
      </c>
      <c r="F379" s="14" t="s">
        <v>686</v>
      </c>
      <c r="G379" s="9">
        <v>0</v>
      </c>
      <c r="H379" s="243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22">
        <v>0</v>
      </c>
      <c r="Q379" s="24">
        <v>0</v>
      </c>
      <c r="R379" s="19">
        <v>0</v>
      </c>
    </row>
    <row r="380" spans="1:18" x14ac:dyDescent="0.25">
      <c r="A380" s="189" t="s">
        <v>571</v>
      </c>
      <c r="B380" s="95" t="s">
        <v>572</v>
      </c>
      <c r="C380" s="190" t="s">
        <v>16</v>
      </c>
      <c r="D380" s="9">
        <v>29.29</v>
      </c>
      <c r="E380" s="9">
        <v>47.55</v>
      </c>
      <c r="F380" s="15">
        <v>10.647918679999947</v>
      </c>
      <c r="G380" s="9">
        <v>29.306000000000001</v>
      </c>
      <c r="H380" s="14">
        <v>10.057822</v>
      </c>
      <c r="I380" s="9">
        <v>36.313000000000002</v>
      </c>
      <c r="J380" s="9">
        <v>22.245464999999999</v>
      </c>
      <c r="K380" s="9">
        <v>37.694000000000003</v>
      </c>
      <c r="L380" s="9">
        <v>6.3189070000000003</v>
      </c>
      <c r="M380" s="9">
        <v>39.116999999999997</v>
      </c>
      <c r="N380" s="9">
        <v>15.73588</v>
      </c>
      <c r="O380" s="9">
        <v>39.116999999999997</v>
      </c>
      <c r="P380" s="22">
        <v>13.328749999999999</v>
      </c>
      <c r="Q380" s="77">
        <v>181.547</v>
      </c>
      <c r="R380" s="19">
        <v>67.686824000000001</v>
      </c>
    </row>
    <row r="381" spans="1:18" ht="31.5" x14ac:dyDescent="0.25">
      <c r="A381" s="189" t="s">
        <v>573</v>
      </c>
      <c r="B381" s="95" t="s">
        <v>574</v>
      </c>
      <c r="C381" s="190" t="s">
        <v>16</v>
      </c>
      <c r="D381" s="9">
        <v>0</v>
      </c>
      <c r="E381" s="9">
        <v>0</v>
      </c>
      <c r="F381" s="14" t="s">
        <v>686</v>
      </c>
      <c r="G381" s="9">
        <v>0</v>
      </c>
      <c r="H381" s="243">
        <v>0</v>
      </c>
      <c r="I381" s="9">
        <v>0</v>
      </c>
      <c r="J381" s="9">
        <v>0</v>
      </c>
      <c r="K381" s="9">
        <v>0</v>
      </c>
      <c r="L381" s="9">
        <v>0</v>
      </c>
      <c r="M381" s="9">
        <v>0</v>
      </c>
      <c r="N381" s="9">
        <v>0</v>
      </c>
      <c r="O381" s="9">
        <v>0</v>
      </c>
      <c r="P381" s="22">
        <v>0</v>
      </c>
      <c r="Q381" s="24">
        <v>0</v>
      </c>
      <c r="R381" s="19">
        <v>0</v>
      </c>
    </row>
    <row r="382" spans="1:18" x14ac:dyDescent="0.25">
      <c r="A382" s="189" t="s">
        <v>575</v>
      </c>
      <c r="B382" s="95" t="s">
        <v>576</v>
      </c>
      <c r="C382" s="190" t="s">
        <v>16</v>
      </c>
      <c r="D382" s="9">
        <v>2.2480000000000002</v>
      </c>
      <c r="E382" s="9">
        <v>21.68</v>
      </c>
      <c r="F382" s="14">
        <v>50.77945742</v>
      </c>
      <c r="G382" s="9">
        <v>0</v>
      </c>
      <c r="H382" s="14">
        <v>62.258377000000003</v>
      </c>
      <c r="I382" s="9">
        <v>0</v>
      </c>
      <c r="J382" s="9">
        <v>127.72028299999999</v>
      </c>
      <c r="K382" s="9">
        <v>0</v>
      </c>
      <c r="L382" s="9">
        <v>77.716236000000009</v>
      </c>
      <c r="M382" s="9">
        <v>0</v>
      </c>
      <c r="N382" s="9">
        <v>21.562947000000001</v>
      </c>
      <c r="O382" s="9">
        <v>0</v>
      </c>
      <c r="P382" s="22">
        <v>18.896996999999999</v>
      </c>
      <c r="Q382" s="24">
        <v>0</v>
      </c>
      <c r="R382" s="188">
        <v>308.15484003333336</v>
      </c>
    </row>
    <row r="383" spans="1:18" ht="31.5" x14ac:dyDescent="0.25">
      <c r="A383" s="189" t="s">
        <v>577</v>
      </c>
      <c r="B383" s="191" t="s">
        <v>578</v>
      </c>
      <c r="C383" s="190" t="s">
        <v>16</v>
      </c>
      <c r="D383" s="9">
        <v>0</v>
      </c>
      <c r="E383" s="9">
        <v>0</v>
      </c>
      <c r="F383" s="14" t="s">
        <v>686</v>
      </c>
      <c r="G383" s="9">
        <v>0</v>
      </c>
      <c r="H383" s="243">
        <v>0</v>
      </c>
      <c r="I383" s="9">
        <v>0</v>
      </c>
      <c r="J383" s="9">
        <v>0</v>
      </c>
      <c r="K383" s="9">
        <v>0</v>
      </c>
      <c r="L383" s="9">
        <v>0</v>
      </c>
      <c r="M383" s="9">
        <v>0</v>
      </c>
      <c r="N383" s="9">
        <v>0</v>
      </c>
      <c r="O383" s="9">
        <v>0</v>
      </c>
      <c r="P383" s="22">
        <v>0</v>
      </c>
      <c r="Q383" s="24">
        <v>0</v>
      </c>
      <c r="R383" s="19">
        <v>0</v>
      </c>
    </row>
    <row r="384" spans="1:18" x14ac:dyDescent="0.25">
      <c r="A384" s="189" t="s">
        <v>579</v>
      </c>
      <c r="B384" s="191" t="s">
        <v>580</v>
      </c>
      <c r="C384" s="190" t="s">
        <v>16</v>
      </c>
      <c r="D384" s="9">
        <v>0</v>
      </c>
      <c r="E384" s="9">
        <v>0</v>
      </c>
      <c r="F384" s="14" t="s">
        <v>686</v>
      </c>
      <c r="G384" s="9">
        <v>0</v>
      </c>
      <c r="H384" s="243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22">
        <v>0</v>
      </c>
      <c r="Q384" s="24">
        <v>0</v>
      </c>
      <c r="R384" s="19">
        <v>0</v>
      </c>
    </row>
    <row r="385" spans="1:18" x14ac:dyDescent="0.25">
      <c r="A385" s="189" t="s">
        <v>581</v>
      </c>
      <c r="B385" s="191" t="s">
        <v>582</v>
      </c>
      <c r="C385" s="190" t="s">
        <v>16</v>
      </c>
      <c r="D385" s="9">
        <v>2.2480000000000002</v>
      </c>
      <c r="E385" s="9">
        <v>21.68</v>
      </c>
      <c r="F385" s="192">
        <v>50.77945742</v>
      </c>
      <c r="G385" s="9">
        <v>0</v>
      </c>
      <c r="H385" s="14">
        <v>62.258377000000003</v>
      </c>
      <c r="I385" s="9">
        <v>0</v>
      </c>
      <c r="J385" s="9">
        <v>127.72028299999999</v>
      </c>
      <c r="K385" s="9">
        <v>0</v>
      </c>
      <c r="L385" s="9">
        <v>77.716236000000009</v>
      </c>
      <c r="M385" s="9">
        <v>0</v>
      </c>
      <c r="N385" s="9">
        <v>21.562947000000001</v>
      </c>
      <c r="O385" s="9">
        <v>0</v>
      </c>
      <c r="P385" s="22">
        <v>18.896996999999999</v>
      </c>
      <c r="Q385" s="24">
        <v>0</v>
      </c>
      <c r="R385" s="188">
        <v>308.15484003333341</v>
      </c>
    </row>
    <row r="386" spans="1:18" x14ac:dyDescent="0.25">
      <c r="A386" s="189" t="s">
        <v>583</v>
      </c>
      <c r="B386" s="191" t="s">
        <v>580</v>
      </c>
      <c r="C386" s="190" t="s">
        <v>16</v>
      </c>
      <c r="D386" s="9">
        <v>0</v>
      </c>
      <c r="E386" s="9">
        <v>0</v>
      </c>
      <c r="F386" s="14">
        <v>2.0534574200000009</v>
      </c>
      <c r="G386" s="9">
        <v>0</v>
      </c>
      <c r="H386" s="14">
        <v>18.554510000000001</v>
      </c>
      <c r="I386" s="9">
        <v>0</v>
      </c>
      <c r="J386" s="9">
        <v>24.437029006666378</v>
      </c>
      <c r="K386" s="9">
        <v>0</v>
      </c>
      <c r="L386" s="9">
        <v>13.603275888000013</v>
      </c>
      <c r="M386" s="9">
        <v>0</v>
      </c>
      <c r="N386" s="9">
        <v>4.1295604008000026</v>
      </c>
      <c r="O386" s="9">
        <v>0</v>
      </c>
      <c r="P386" s="22">
        <v>2.0966056261600001</v>
      </c>
      <c r="Q386" s="24">
        <v>0</v>
      </c>
      <c r="R386" s="188">
        <v>62.820980921626393</v>
      </c>
    </row>
    <row r="387" spans="1:18" x14ac:dyDescent="0.25">
      <c r="A387" s="189" t="s">
        <v>584</v>
      </c>
      <c r="B387" s="95" t="s">
        <v>585</v>
      </c>
      <c r="C387" s="190" t="s">
        <v>16</v>
      </c>
      <c r="D387" s="9">
        <v>0</v>
      </c>
      <c r="E387" s="9">
        <v>0</v>
      </c>
      <c r="F387" s="14" t="s">
        <v>686</v>
      </c>
      <c r="G387" s="9">
        <v>0</v>
      </c>
      <c r="H387" s="243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22">
        <v>0</v>
      </c>
      <c r="Q387" s="24">
        <v>0</v>
      </c>
      <c r="R387" s="19">
        <v>0</v>
      </c>
    </row>
    <row r="388" spans="1:18" x14ac:dyDescent="0.25">
      <c r="A388" s="189" t="s">
        <v>586</v>
      </c>
      <c r="B388" s="95" t="s">
        <v>401</v>
      </c>
      <c r="C388" s="190" t="s">
        <v>16</v>
      </c>
      <c r="D388" s="9">
        <v>0</v>
      </c>
      <c r="E388" s="9">
        <v>0</v>
      </c>
      <c r="F388" s="14" t="s">
        <v>686</v>
      </c>
      <c r="G388" s="9">
        <v>0</v>
      </c>
      <c r="H388" s="243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22">
        <v>0</v>
      </c>
      <c r="Q388" s="24">
        <v>0</v>
      </c>
      <c r="R388" s="19">
        <v>0</v>
      </c>
    </row>
    <row r="389" spans="1:18" ht="31.5" x14ac:dyDescent="0.25">
      <c r="A389" s="189" t="s">
        <v>587</v>
      </c>
      <c r="B389" s="95" t="s">
        <v>588</v>
      </c>
      <c r="C389" s="190" t="s">
        <v>16</v>
      </c>
      <c r="D389" s="9">
        <v>0</v>
      </c>
      <c r="E389" s="9">
        <v>0</v>
      </c>
      <c r="F389" s="14" t="s">
        <v>686</v>
      </c>
      <c r="G389" s="9">
        <v>0</v>
      </c>
      <c r="H389" s="243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22">
        <v>0</v>
      </c>
      <c r="Q389" s="24">
        <v>0</v>
      </c>
      <c r="R389" s="19">
        <v>0</v>
      </c>
    </row>
    <row r="390" spans="1:18" x14ac:dyDescent="0.25">
      <c r="A390" s="189" t="s">
        <v>589</v>
      </c>
      <c r="B390" s="191" t="s">
        <v>590</v>
      </c>
      <c r="C390" s="190" t="s">
        <v>16</v>
      </c>
      <c r="D390" s="9">
        <v>0</v>
      </c>
      <c r="E390" s="9">
        <v>0</v>
      </c>
      <c r="F390" s="14" t="s">
        <v>686</v>
      </c>
      <c r="G390" s="9">
        <v>0</v>
      </c>
      <c r="H390" s="243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22">
        <v>0</v>
      </c>
      <c r="Q390" s="24">
        <v>0</v>
      </c>
      <c r="R390" s="19">
        <v>0</v>
      </c>
    </row>
    <row r="391" spans="1:18" x14ac:dyDescent="0.25">
      <c r="A391" s="189" t="s">
        <v>591</v>
      </c>
      <c r="B391" s="193" t="s">
        <v>41</v>
      </c>
      <c r="C391" s="190" t="s">
        <v>16</v>
      </c>
      <c r="D391" s="9">
        <v>0</v>
      </c>
      <c r="E391" s="9">
        <v>0</v>
      </c>
      <c r="F391" s="14" t="s">
        <v>686</v>
      </c>
      <c r="G391" s="9">
        <v>0</v>
      </c>
      <c r="H391" s="243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22">
        <v>0</v>
      </c>
      <c r="Q391" s="24">
        <v>0</v>
      </c>
      <c r="R391" s="19">
        <v>0</v>
      </c>
    </row>
    <row r="392" spans="1:18" ht="31.5" customHeight="1" x14ac:dyDescent="0.25">
      <c r="A392" s="189" t="s">
        <v>20</v>
      </c>
      <c r="B392" s="87" t="s">
        <v>592</v>
      </c>
      <c r="C392" s="190" t="s">
        <v>16</v>
      </c>
      <c r="D392" s="9">
        <v>0</v>
      </c>
      <c r="E392" s="9">
        <v>0</v>
      </c>
      <c r="F392" s="14" t="s">
        <v>686</v>
      </c>
      <c r="G392" s="9">
        <v>0</v>
      </c>
      <c r="H392" s="243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22">
        <v>0</v>
      </c>
      <c r="Q392" s="24">
        <v>0</v>
      </c>
      <c r="R392" s="19">
        <v>0</v>
      </c>
    </row>
    <row r="393" spans="1:18" ht="31.5" x14ac:dyDescent="0.25">
      <c r="A393" s="189" t="s">
        <v>593</v>
      </c>
      <c r="B393" s="95" t="s">
        <v>19</v>
      </c>
      <c r="C393" s="190" t="s">
        <v>16</v>
      </c>
      <c r="D393" s="9">
        <v>0</v>
      </c>
      <c r="E393" s="9">
        <v>0</v>
      </c>
      <c r="F393" s="14" t="s">
        <v>686</v>
      </c>
      <c r="G393" s="9">
        <v>0</v>
      </c>
      <c r="H393" s="243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22">
        <v>0</v>
      </c>
      <c r="Q393" s="24">
        <v>0</v>
      </c>
      <c r="R393" s="19">
        <v>0</v>
      </c>
    </row>
    <row r="394" spans="1:18" ht="31.5" x14ac:dyDescent="0.25">
      <c r="A394" s="189" t="s">
        <v>594</v>
      </c>
      <c r="B394" s="95" t="s">
        <v>21</v>
      </c>
      <c r="C394" s="190" t="s">
        <v>16</v>
      </c>
      <c r="D394" s="9">
        <v>0</v>
      </c>
      <c r="E394" s="9">
        <v>0</v>
      </c>
      <c r="F394" s="14" t="s">
        <v>686</v>
      </c>
      <c r="G394" s="9">
        <v>0</v>
      </c>
      <c r="H394" s="243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22">
        <v>0</v>
      </c>
      <c r="Q394" s="24">
        <v>0</v>
      </c>
      <c r="R394" s="19">
        <v>0</v>
      </c>
    </row>
    <row r="395" spans="1:18" ht="47.25" x14ac:dyDescent="0.25">
      <c r="A395" s="189" t="s">
        <v>595</v>
      </c>
      <c r="B395" s="95" t="s">
        <v>23</v>
      </c>
      <c r="C395" s="190" t="s">
        <v>16</v>
      </c>
      <c r="D395" s="9">
        <v>0</v>
      </c>
      <c r="E395" s="9">
        <v>0</v>
      </c>
      <c r="F395" s="14" t="s">
        <v>686</v>
      </c>
      <c r="G395" s="9">
        <v>0</v>
      </c>
      <c r="H395" s="243">
        <v>0</v>
      </c>
      <c r="I395" s="9">
        <v>0</v>
      </c>
      <c r="J395" s="9">
        <v>0</v>
      </c>
      <c r="K395" s="9">
        <v>0</v>
      </c>
      <c r="L395" s="9">
        <v>0</v>
      </c>
      <c r="M395" s="9">
        <v>0</v>
      </c>
      <c r="N395" s="9">
        <v>0</v>
      </c>
      <c r="O395" s="9">
        <v>0</v>
      </c>
      <c r="P395" s="22">
        <v>0</v>
      </c>
      <c r="Q395" s="24">
        <v>0</v>
      </c>
      <c r="R395" s="19">
        <v>0</v>
      </c>
    </row>
    <row r="396" spans="1:18" x14ac:dyDescent="0.25">
      <c r="A396" s="189" t="s">
        <v>22</v>
      </c>
      <c r="B396" s="87" t="s">
        <v>596</v>
      </c>
      <c r="C396" s="190" t="s">
        <v>16</v>
      </c>
      <c r="D396" s="9">
        <v>0</v>
      </c>
      <c r="E396" s="9">
        <v>0</v>
      </c>
      <c r="F396" s="14">
        <v>11.9955897</v>
      </c>
      <c r="G396" s="9">
        <v>0</v>
      </c>
      <c r="H396" s="14">
        <v>41.124003999999999</v>
      </c>
      <c r="I396" s="9">
        <v>0</v>
      </c>
      <c r="J396" s="9">
        <v>0</v>
      </c>
      <c r="K396" s="9">
        <v>0</v>
      </c>
      <c r="L396" s="9">
        <v>0</v>
      </c>
      <c r="M396" s="9">
        <v>0</v>
      </c>
      <c r="N396" s="9">
        <v>0</v>
      </c>
      <c r="O396" s="9">
        <v>0</v>
      </c>
      <c r="P396" s="22">
        <v>0</v>
      </c>
      <c r="Q396" s="194">
        <v>0</v>
      </c>
      <c r="R396" s="188">
        <v>41.124003999999999</v>
      </c>
    </row>
    <row r="397" spans="1:18" x14ac:dyDescent="0.25">
      <c r="A397" s="189" t="s">
        <v>24</v>
      </c>
      <c r="B397" s="72" t="s">
        <v>597</v>
      </c>
      <c r="C397" s="190" t="s">
        <v>16</v>
      </c>
      <c r="D397" s="9">
        <v>257.40800000000002</v>
      </c>
      <c r="E397" s="9">
        <v>288.77100000000002</v>
      </c>
      <c r="F397" s="14">
        <v>296.36693000000002</v>
      </c>
      <c r="G397" s="9">
        <v>319.77999999999997</v>
      </c>
      <c r="H397" s="11">
        <v>339.02849699999996</v>
      </c>
      <c r="I397" s="9">
        <v>329.37299999999999</v>
      </c>
      <c r="J397" s="9">
        <v>343.44099199999999</v>
      </c>
      <c r="K397" s="9">
        <v>339.255</v>
      </c>
      <c r="L397" s="9">
        <v>370.62981500000001</v>
      </c>
      <c r="M397" s="9">
        <v>349.43200000000002</v>
      </c>
      <c r="N397" s="9">
        <v>372.81339800000001</v>
      </c>
      <c r="O397" s="9">
        <v>349.43200000000002</v>
      </c>
      <c r="P397" s="22">
        <v>375.22063400000002</v>
      </c>
      <c r="Q397" s="77">
        <v>1687.2720000000002</v>
      </c>
      <c r="R397" s="188">
        <v>1801.1333359999999</v>
      </c>
    </row>
    <row r="398" spans="1:18" ht="31.5" x14ac:dyDescent="0.25">
      <c r="A398" s="189" t="s">
        <v>598</v>
      </c>
      <c r="B398" s="87" t="s">
        <v>599</v>
      </c>
      <c r="C398" s="190" t="s">
        <v>16</v>
      </c>
      <c r="D398" s="9">
        <v>257.40800000000002</v>
      </c>
      <c r="E398" s="9">
        <v>288.77100000000002</v>
      </c>
      <c r="F398" s="14">
        <v>296.36693000000002</v>
      </c>
      <c r="G398" s="9">
        <v>319.77999999999997</v>
      </c>
      <c r="H398" s="14">
        <v>339.02849699999996</v>
      </c>
      <c r="I398" s="9">
        <v>329.37299999999999</v>
      </c>
      <c r="J398" s="9">
        <v>343.44099200000005</v>
      </c>
      <c r="K398" s="9">
        <v>339.255</v>
      </c>
      <c r="L398" s="9">
        <v>370.62981500000001</v>
      </c>
      <c r="M398" s="9">
        <v>349.43200000000002</v>
      </c>
      <c r="N398" s="9">
        <v>372.81339800000001</v>
      </c>
      <c r="O398" s="9">
        <v>349.43200000000002</v>
      </c>
      <c r="P398" s="22">
        <v>375.22063400000002</v>
      </c>
      <c r="Q398" s="77">
        <v>1687.2720000000002</v>
      </c>
      <c r="R398" s="188">
        <v>1801.1333360000001</v>
      </c>
    </row>
    <row r="399" spans="1:18" ht="31.5" x14ac:dyDescent="0.25">
      <c r="A399" s="189" t="s">
        <v>600</v>
      </c>
      <c r="B399" s="95" t="s">
        <v>601</v>
      </c>
      <c r="C399" s="190" t="s">
        <v>16</v>
      </c>
      <c r="D399" s="9">
        <v>0</v>
      </c>
      <c r="E399" s="9">
        <v>0</v>
      </c>
      <c r="F399" s="14" t="s">
        <v>686</v>
      </c>
      <c r="G399" s="9">
        <v>0</v>
      </c>
      <c r="H399" s="243">
        <v>0</v>
      </c>
      <c r="I399" s="9">
        <v>0</v>
      </c>
      <c r="J399" s="9">
        <v>0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22">
        <v>0</v>
      </c>
      <c r="Q399" s="24">
        <v>0</v>
      </c>
      <c r="R399" s="19">
        <v>0</v>
      </c>
    </row>
    <row r="400" spans="1:18" ht="31.5" x14ac:dyDescent="0.25">
      <c r="A400" s="189" t="s">
        <v>602</v>
      </c>
      <c r="B400" s="95" t="s">
        <v>19</v>
      </c>
      <c r="C400" s="190" t="s">
        <v>16</v>
      </c>
      <c r="D400" s="9">
        <v>0</v>
      </c>
      <c r="E400" s="9">
        <v>0</v>
      </c>
      <c r="F400" s="14" t="s">
        <v>686</v>
      </c>
      <c r="G400" s="9">
        <v>0</v>
      </c>
      <c r="H400" s="243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22">
        <v>0</v>
      </c>
      <c r="Q400" s="24">
        <v>0</v>
      </c>
      <c r="R400" s="19">
        <v>0</v>
      </c>
    </row>
    <row r="401" spans="1:18" ht="31.5" x14ac:dyDescent="0.25">
      <c r="A401" s="189" t="s">
        <v>603</v>
      </c>
      <c r="B401" s="95" t="s">
        <v>21</v>
      </c>
      <c r="C401" s="190" t="s">
        <v>16</v>
      </c>
      <c r="D401" s="9">
        <v>0</v>
      </c>
      <c r="E401" s="9">
        <v>0</v>
      </c>
      <c r="F401" s="14" t="s">
        <v>686</v>
      </c>
      <c r="G401" s="9">
        <v>0</v>
      </c>
      <c r="H401" s="243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22">
        <v>0</v>
      </c>
      <c r="Q401" s="24">
        <v>0</v>
      </c>
      <c r="R401" s="19">
        <v>0</v>
      </c>
    </row>
    <row r="402" spans="1:18" ht="47.25" x14ac:dyDescent="0.25">
      <c r="A402" s="189" t="s">
        <v>604</v>
      </c>
      <c r="B402" s="95" t="s">
        <v>23</v>
      </c>
      <c r="C402" s="190" t="s">
        <v>16</v>
      </c>
      <c r="D402" s="9">
        <v>0</v>
      </c>
      <c r="E402" s="9">
        <v>0</v>
      </c>
      <c r="F402" s="14" t="s">
        <v>686</v>
      </c>
      <c r="G402" s="9">
        <v>0</v>
      </c>
      <c r="H402" s="243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22">
        <v>0</v>
      </c>
      <c r="Q402" s="24">
        <v>0</v>
      </c>
      <c r="R402" s="19">
        <v>0</v>
      </c>
    </row>
    <row r="403" spans="1:18" ht="31.5" x14ac:dyDescent="0.25">
      <c r="A403" s="189" t="s">
        <v>605</v>
      </c>
      <c r="B403" s="95" t="s">
        <v>387</v>
      </c>
      <c r="C403" s="190" t="s">
        <v>16</v>
      </c>
      <c r="D403" s="9">
        <v>0</v>
      </c>
      <c r="E403" s="9">
        <v>0</v>
      </c>
      <c r="F403" s="14" t="s">
        <v>686</v>
      </c>
      <c r="G403" s="9">
        <v>0</v>
      </c>
      <c r="H403" s="243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22">
        <v>0</v>
      </c>
      <c r="Q403" s="24">
        <v>0</v>
      </c>
      <c r="R403" s="19">
        <v>0</v>
      </c>
    </row>
    <row r="404" spans="1:18" x14ac:dyDescent="0.25">
      <c r="A404" s="189" t="s">
        <v>606</v>
      </c>
      <c r="B404" s="95" t="s">
        <v>390</v>
      </c>
      <c r="C404" s="190" t="s">
        <v>16</v>
      </c>
      <c r="D404" s="9">
        <v>257.40800000000002</v>
      </c>
      <c r="E404" s="9">
        <v>288.77100000000002</v>
      </c>
      <c r="F404" s="192">
        <v>296.36693000000002</v>
      </c>
      <c r="G404" s="9">
        <v>319.77999999999997</v>
      </c>
      <c r="H404" s="11">
        <v>339.02849699999996</v>
      </c>
      <c r="I404" s="9">
        <v>329.37299999999999</v>
      </c>
      <c r="J404" s="9">
        <v>343.44099200000005</v>
      </c>
      <c r="K404" s="9">
        <v>339.255</v>
      </c>
      <c r="L404" s="9">
        <v>370.62981500000001</v>
      </c>
      <c r="M404" s="9">
        <v>349.43200000000002</v>
      </c>
      <c r="N404" s="9">
        <v>372.81339800000001</v>
      </c>
      <c r="O404" s="9">
        <v>349.43200000000002</v>
      </c>
      <c r="P404" s="22">
        <v>375.22063400000002</v>
      </c>
      <c r="Q404" s="77">
        <v>1687.2720000000002</v>
      </c>
      <c r="R404" s="188">
        <v>1801.1333360000001</v>
      </c>
    </row>
    <row r="405" spans="1:18" ht="31.5" x14ac:dyDescent="0.25">
      <c r="A405" s="189" t="s">
        <v>607</v>
      </c>
      <c r="B405" s="95" t="s">
        <v>393</v>
      </c>
      <c r="C405" s="190" t="s">
        <v>16</v>
      </c>
      <c r="D405" s="9">
        <v>0</v>
      </c>
      <c r="E405" s="9">
        <v>0</v>
      </c>
      <c r="F405" s="14" t="s">
        <v>686</v>
      </c>
      <c r="G405" s="9">
        <v>0</v>
      </c>
      <c r="H405" s="243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22">
        <v>0</v>
      </c>
      <c r="Q405" s="24">
        <v>0</v>
      </c>
      <c r="R405" s="19">
        <v>0</v>
      </c>
    </row>
    <row r="406" spans="1:18" x14ac:dyDescent="0.25">
      <c r="A406" s="189" t="s">
        <v>608</v>
      </c>
      <c r="B406" s="95" t="s">
        <v>398</v>
      </c>
      <c r="C406" s="190" t="s">
        <v>16</v>
      </c>
      <c r="D406" s="9">
        <v>0</v>
      </c>
      <c r="E406" s="9">
        <v>0</v>
      </c>
      <c r="F406" s="14" t="s">
        <v>686</v>
      </c>
      <c r="G406" s="9">
        <v>0</v>
      </c>
      <c r="H406" s="243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22">
        <v>0</v>
      </c>
      <c r="Q406" s="24">
        <v>0</v>
      </c>
      <c r="R406" s="19">
        <v>0</v>
      </c>
    </row>
    <row r="407" spans="1:18" x14ac:dyDescent="0.25">
      <c r="A407" s="189" t="s">
        <v>609</v>
      </c>
      <c r="B407" s="95" t="s">
        <v>401</v>
      </c>
      <c r="C407" s="190" t="s">
        <v>16</v>
      </c>
      <c r="D407" s="9">
        <v>0</v>
      </c>
      <c r="E407" s="9">
        <v>0</v>
      </c>
      <c r="F407" s="16" t="s">
        <v>686</v>
      </c>
      <c r="G407" s="9">
        <v>0</v>
      </c>
      <c r="H407" s="243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22">
        <v>0</v>
      </c>
      <c r="Q407" s="24">
        <v>0</v>
      </c>
      <c r="R407" s="19">
        <v>0</v>
      </c>
    </row>
    <row r="408" spans="1:18" ht="31.5" x14ac:dyDescent="0.25">
      <c r="A408" s="189" t="s">
        <v>610</v>
      </c>
      <c r="B408" s="95" t="s">
        <v>404</v>
      </c>
      <c r="C408" s="190" t="s">
        <v>16</v>
      </c>
      <c r="D408" s="9">
        <v>0</v>
      </c>
      <c r="E408" s="9">
        <v>0</v>
      </c>
      <c r="F408" s="16" t="s">
        <v>686</v>
      </c>
      <c r="G408" s="9">
        <v>0</v>
      </c>
      <c r="H408" s="243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22">
        <v>0</v>
      </c>
      <c r="Q408" s="24">
        <v>0</v>
      </c>
      <c r="R408" s="19">
        <v>0</v>
      </c>
    </row>
    <row r="409" spans="1:18" x14ac:dyDescent="0.25">
      <c r="A409" s="189" t="s">
        <v>611</v>
      </c>
      <c r="B409" s="191" t="s">
        <v>590</v>
      </c>
      <c r="C409" s="190" t="s">
        <v>16</v>
      </c>
      <c r="D409" s="9">
        <v>0</v>
      </c>
      <c r="E409" s="9">
        <v>0</v>
      </c>
      <c r="F409" s="16" t="s">
        <v>686</v>
      </c>
      <c r="G409" s="9">
        <v>0</v>
      </c>
      <c r="H409" s="243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22">
        <v>0</v>
      </c>
      <c r="Q409" s="24">
        <v>0</v>
      </c>
      <c r="R409" s="19">
        <v>0</v>
      </c>
    </row>
    <row r="410" spans="1:18" x14ac:dyDescent="0.25">
      <c r="A410" s="189" t="s">
        <v>612</v>
      </c>
      <c r="B410" s="193" t="s">
        <v>41</v>
      </c>
      <c r="C410" s="190" t="s">
        <v>16</v>
      </c>
      <c r="D410" s="9">
        <v>0</v>
      </c>
      <c r="E410" s="9">
        <v>0</v>
      </c>
      <c r="F410" s="16" t="s">
        <v>686</v>
      </c>
      <c r="G410" s="9">
        <v>0</v>
      </c>
      <c r="H410" s="243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22">
        <v>0</v>
      </c>
      <c r="Q410" s="24">
        <v>0</v>
      </c>
      <c r="R410" s="19">
        <v>0</v>
      </c>
    </row>
    <row r="411" spans="1:18" x14ac:dyDescent="0.25">
      <c r="A411" s="189" t="s">
        <v>613</v>
      </c>
      <c r="B411" s="87" t="s">
        <v>614</v>
      </c>
      <c r="C411" s="190" t="s">
        <v>16</v>
      </c>
      <c r="D411" s="9">
        <v>0</v>
      </c>
      <c r="E411" s="9">
        <v>0</v>
      </c>
      <c r="F411" s="16" t="s">
        <v>686</v>
      </c>
      <c r="G411" s="9">
        <v>0</v>
      </c>
      <c r="H411" s="243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22">
        <v>0</v>
      </c>
      <c r="Q411" s="24">
        <v>0</v>
      </c>
      <c r="R411" s="19">
        <v>0</v>
      </c>
    </row>
    <row r="412" spans="1:18" ht="31.5" x14ac:dyDescent="0.25">
      <c r="A412" s="189" t="s">
        <v>615</v>
      </c>
      <c r="B412" s="87" t="s">
        <v>616</v>
      </c>
      <c r="C412" s="190" t="s">
        <v>16</v>
      </c>
      <c r="D412" s="9">
        <v>0</v>
      </c>
      <c r="E412" s="9">
        <v>0</v>
      </c>
      <c r="F412" s="16" t="s">
        <v>686</v>
      </c>
      <c r="G412" s="9">
        <v>0</v>
      </c>
      <c r="H412" s="243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22">
        <v>0</v>
      </c>
      <c r="Q412" s="24">
        <v>0</v>
      </c>
      <c r="R412" s="19">
        <v>0</v>
      </c>
    </row>
    <row r="413" spans="1:18" ht="31.5" x14ac:dyDescent="0.25">
      <c r="A413" s="189" t="s">
        <v>617</v>
      </c>
      <c r="B413" s="95" t="s">
        <v>601</v>
      </c>
      <c r="C413" s="190" t="s">
        <v>16</v>
      </c>
      <c r="D413" s="9">
        <v>0</v>
      </c>
      <c r="E413" s="9">
        <v>0</v>
      </c>
      <c r="F413" s="16" t="s">
        <v>686</v>
      </c>
      <c r="G413" s="9">
        <v>0</v>
      </c>
      <c r="H413" s="243">
        <v>0</v>
      </c>
      <c r="I413" s="9">
        <v>0</v>
      </c>
      <c r="J413" s="9">
        <v>0</v>
      </c>
      <c r="K413" s="9">
        <v>0</v>
      </c>
      <c r="L413" s="9">
        <v>0</v>
      </c>
      <c r="M413" s="9">
        <v>0</v>
      </c>
      <c r="N413" s="9">
        <v>0</v>
      </c>
      <c r="O413" s="9">
        <v>0</v>
      </c>
      <c r="P413" s="22">
        <v>0</v>
      </c>
      <c r="Q413" s="24">
        <v>0</v>
      </c>
      <c r="R413" s="19">
        <v>0</v>
      </c>
    </row>
    <row r="414" spans="1:18" ht="31.5" x14ac:dyDescent="0.25">
      <c r="A414" s="189" t="s">
        <v>618</v>
      </c>
      <c r="B414" s="95" t="s">
        <v>19</v>
      </c>
      <c r="C414" s="190" t="s">
        <v>16</v>
      </c>
      <c r="D414" s="9">
        <v>0</v>
      </c>
      <c r="E414" s="9">
        <v>0</v>
      </c>
      <c r="F414" s="16" t="s">
        <v>686</v>
      </c>
      <c r="G414" s="9">
        <v>0</v>
      </c>
      <c r="H414" s="243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22">
        <v>0</v>
      </c>
      <c r="Q414" s="24">
        <v>0</v>
      </c>
      <c r="R414" s="19">
        <v>0</v>
      </c>
    </row>
    <row r="415" spans="1:18" ht="31.5" x14ac:dyDescent="0.25">
      <c r="A415" s="189" t="s">
        <v>681</v>
      </c>
      <c r="B415" s="95" t="s">
        <v>21</v>
      </c>
      <c r="C415" s="190" t="s">
        <v>16</v>
      </c>
      <c r="D415" s="9">
        <v>0</v>
      </c>
      <c r="E415" s="9">
        <v>0</v>
      </c>
      <c r="F415" s="16" t="s">
        <v>686</v>
      </c>
      <c r="G415" s="9">
        <v>0</v>
      </c>
      <c r="H415" s="243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22">
        <v>0</v>
      </c>
      <c r="Q415" s="24">
        <v>0</v>
      </c>
      <c r="R415" s="19">
        <v>0</v>
      </c>
    </row>
    <row r="416" spans="1:18" ht="47.25" x14ac:dyDescent="0.25">
      <c r="A416" s="189" t="s">
        <v>619</v>
      </c>
      <c r="B416" s="95" t="s">
        <v>23</v>
      </c>
      <c r="C416" s="190" t="s">
        <v>16</v>
      </c>
      <c r="D416" s="9">
        <v>0</v>
      </c>
      <c r="E416" s="9">
        <v>0</v>
      </c>
      <c r="F416" s="16" t="s">
        <v>686</v>
      </c>
      <c r="G416" s="9">
        <v>0</v>
      </c>
      <c r="H416" s="243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22">
        <v>0</v>
      </c>
      <c r="Q416" s="24">
        <v>0</v>
      </c>
      <c r="R416" s="19">
        <v>0</v>
      </c>
    </row>
    <row r="417" spans="1:18" ht="31.5" x14ac:dyDescent="0.25">
      <c r="A417" s="189" t="s">
        <v>620</v>
      </c>
      <c r="B417" s="95" t="s">
        <v>387</v>
      </c>
      <c r="C417" s="190" t="s">
        <v>16</v>
      </c>
      <c r="D417" s="9">
        <v>0</v>
      </c>
      <c r="E417" s="9">
        <v>0</v>
      </c>
      <c r="F417" s="16" t="s">
        <v>686</v>
      </c>
      <c r="G417" s="9">
        <v>0</v>
      </c>
      <c r="H417" s="243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22">
        <v>0</v>
      </c>
      <c r="Q417" s="24">
        <v>0</v>
      </c>
      <c r="R417" s="19">
        <v>0</v>
      </c>
    </row>
    <row r="418" spans="1:18" x14ac:dyDescent="0.25">
      <c r="A418" s="189" t="s">
        <v>621</v>
      </c>
      <c r="B418" s="95" t="s">
        <v>390</v>
      </c>
      <c r="C418" s="190" t="s">
        <v>16</v>
      </c>
      <c r="D418" s="9">
        <v>0</v>
      </c>
      <c r="E418" s="9">
        <v>0</v>
      </c>
      <c r="F418" s="16" t="s">
        <v>686</v>
      </c>
      <c r="G418" s="9">
        <v>0</v>
      </c>
      <c r="H418" s="243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22">
        <v>0</v>
      </c>
      <c r="Q418" s="24">
        <v>0</v>
      </c>
      <c r="R418" s="19">
        <v>0</v>
      </c>
    </row>
    <row r="419" spans="1:18" ht="31.5" x14ac:dyDescent="0.25">
      <c r="A419" s="189" t="s">
        <v>622</v>
      </c>
      <c r="B419" s="95" t="s">
        <v>393</v>
      </c>
      <c r="C419" s="190" t="s">
        <v>16</v>
      </c>
      <c r="D419" s="9">
        <v>0</v>
      </c>
      <c r="E419" s="9">
        <v>0</v>
      </c>
      <c r="F419" s="16" t="s">
        <v>686</v>
      </c>
      <c r="G419" s="9">
        <v>0</v>
      </c>
      <c r="H419" s="243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22">
        <v>0</v>
      </c>
      <c r="Q419" s="24">
        <v>0</v>
      </c>
      <c r="R419" s="19">
        <v>0</v>
      </c>
    </row>
    <row r="420" spans="1:18" x14ac:dyDescent="0.25">
      <c r="A420" s="189" t="s">
        <v>623</v>
      </c>
      <c r="B420" s="95" t="s">
        <v>398</v>
      </c>
      <c r="C420" s="190" t="s">
        <v>16</v>
      </c>
      <c r="D420" s="9">
        <v>0</v>
      </c>
      <c r="E420" s="9">
        <v>0</v>
      </c>
      <c r="F420" s="16" t="s">
        <v>686</v>
      </c>
      <c r="G420" s="9">
        <v>0</v>
      </c>
      <c r="H420" s="243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22">
        <v>0</v>
      </c>
      <c r="Q420" s="24">
        <v>0</v>
      </c>
      <c r="R420" s="19">
        <v>0</v>
      </c>
    </row>
    <row r="421" spans="1:18" x14ac:dyDescent="0.25">
      <c r="A421" s="189" t="s">
        <v>624</v>
      </c>
      <c r="B421" s="95" t="s">
        <v>401</v>
      </c>
      <c r="C421" s="190" t="s">
        <v>16</v>
      </c>
      <c r="D421" s="9">
        <v>0</v>
      </c>
      <c r="E421" s="9">
        <v>0</v>
      </c>
      <c r="F421" s="16" t="s">
        <v>686</v>
      </c>
      <c r="G421" s="9">
        <v>0</v>
      </c>
      <c r="H421" s="243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22">
        <v>0</v>
      </c>
      <c r="Q421" s="24">
        <v>0</v>
      </c>
      <c r="R421" s="19">
        <v>0</v>
      </c>
    </row>
    <row r="422" spans="1:18" ht="31.5" x14ac:dyDescent="0.25">
      <c r="A422" s="189" t="s">
        <v>625</v>
      </c>
      <c r="B422" s="95" t="s">
        <v>404</v>
      </c>
      <c r="C422" s="190" t="s">
        <v>16</v>
      </c>
      <c r="D422" s="9">
        <v>0</v>
      </c>
      <c r="E422" s="9">
        <v>0</v>
      </c>
      <c r="F422" s="16" t="s">
        <v>686</v>
      </c>
      <c r="G422" s="9">
        <v>0</v>
      </c>
      <c r="H422" s="243">
        <v>0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22">
        <v>0</v>
      </c>
      <c r="Q422" s="24">
        <v>0</v>
      </c>
      <c r="R422" s="19">
        <v>0</v>
      </c>
    </row>
    <row r="423" spans="1:18" x14ac:dyDescent="0.25">
      <c r="A423" s="189" t="s">
        <v>626</v>
      </c>
      <c r="B423" s="193" t="s">
        <v>590</v>
      </c>
      <c r="C423" s="190" t="s">
        <v>16</v>
      </c>
      <c r="D423" s="9">
        <v>0</v>
      </c>
      <c r="E423" s="9">
        <v>0</v>
      </c>
      <c r="F423" s="16" t="s">
        <v>686</v>
      </c>
      <c r="G423" s="9">
        <v>0</v>
      </c>
      <c r="H423" s="243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22">
        <v>0</v>
      </c>
      <c r="Q423" s="24">
        <v>0</v>
      </c>
      <c r="R423" s="19">
        <v>0</v>
      </c>
    </row>
    <row r="424" spans="1:18" x14ac:dyDescent="0.25">
      <c r="A424" s="189" t="s">
        <v>627</v>
      </c>
      <c r="B424" s="193" t="s">
        <v>41</v>
      </c>
      <c r="C424" s="190" t="s">
        <v>16</v>
      </c>
      <c r="D424" s="9">
        <v>0</v>
      </c>
      <c r="E424" s="9">
        <v>0</v>
      </c>
      <c r="F424" s="16" t="s">
        <v>686</v>
      </c>
      <c r="G424" s="9">
        <v>0</v>
      </c>
      <c r="H424" s="243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22">
        <v>0</v>
      </c>
      <c r="Q424" s="24">
        <v>0</v>
      </c>
      <c r="R424" s="19">
        <v>0</v>
      </c>
    </row>
    <row r="425" spans="1:18" x14ac:dyDescent="0.25">
      <c r="A425" s="189" t="s">
        <v>26</v>
      </c>
      <c r="B425" s="72" t="s">
        <v>628</v>
      </c>
      <c r="C425" s="190" t="s">
        <v>16</v>
      </c>
      <c r="D425" s="9">
        <v>53.29</v>
      </c>
      <c r="E425" s="9">
        <v>83.55</v>
      </c>
      <c r="F425" s="14">
        <v>73.480596000000006</v>
      </c>
      <c r="G425" s="9">
        <v>69.816999999999993</v>
      </c>
      <c r="H425" s="14">
        <v>89.986722</v>
      </c>
      <c r="I425" s="9">
        <v>73.137</v>
      </c>
      <c r="J425" s="9">
        <v>98.681348000000014</v>
      </c>
      <c r="K425" s="9">
        <v>75.39</v>
      </c>
      <c r="L425" s="9">
        <v>90.932991000000001</v>
      </c>
      <c r="M425" s="9">
        <v>77.709999999999994</v>
      </c>
      <c r="N425" s="9">
        <v>82.022446000000002</v>
      </c>
      <c r="O425" s="9">
        <v>77.709999999999994</v>
      </c>
      <c r="P425" s="22">
        <v>81.489276999999987</v>
      </c>
      <c r="Q425" s="77">
        <v>373.76399999999995</v>
      </c>
      <c r="R425" s="188">
        <v>443.11278400000003</v>
      </c>
    </row>
    <row r="426" spans="1:18" x14ac:dyDescent="0.25">
      <c r="A426" s="189" t="s">
        <v>28</v>
      </c>
      <c r="B426" s="72" t="s">
        <v>629</v>
      </c>
      <c r="C426" s="190" t="s">
        <v>16</v>
      </c>
      <c r="D426" s="9">
        <v>0</v>
      </c>
      <c r="E426" s="9">
        <v>0.11</v>
      </c>
      <c r="F426" s="243">
        <v>0</v>
      </c>
      <c r="G426" s="9">
        <v>0</v>
      </c>
      <c r="H426" s="243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22">
        <v>0</v>
      </c>
      <c r="Q426" s="24">
        <v>0</v>
      </c>
      <c r="R426" s="19">
        <v>0</v>
      </c>
    </row>
    <row r="427" spans="1:18" x14ac:dyDescent="0.25">
      <c r="A427" s="189" t="s">
        <v>630</v>
      </c>
      <c r="B427" s="87" t="s">
        <v>631</v>
      </c>
      <c r="C427" s="190" t="s">
        <v>16</v>
      </c>
      <c r="D427" s="9" t="s">
        <v>686</v>
      </c>
      <c r="E427" s="9" t="s">
        <v>686</v>
      </c>
      <c r="F427" s="9" t="s">
        <v>686</v>
      </c>
      <c r="G427" s="9" t="s">
        <v>686</v>
      </c>
      <c r="H427" s="14" t="s">
        <v>686</v>
      </c>
      <c r="I427" s="9" t="s">
        <v>686</v>
      </c>
      <c r="J427" s="14" t="s">
        <v>686</v>
      </c>
      <c r="K427" s="9" t="s">
        <v>686</v>
      </c>
      <c r="L427" s="9" t="s">
        <v>686</v>
      </c>
      <c r="M427" s="9" t="s">
        <v>686</v>
      </c>
      <c r="N427" s="9" t="s">
        <v>686</v>
      </c>
      <c r="O427" s="9" t="s">
        <v>686</v>
      </c>
      <c r="P427" s="22" t="s">
        <v>686</v>
      </c>
      <c r="Q427" s="24" t="s">
        <v>686</v>
      </c>
      <c r="R427" s="19">
        <v>0</v>
      </c>
    </row>
    <row r="428" spans="1:18" x14ac:dyDescent="0.25">
      <c r="A428" s="189" t="s">
        <v>632</v>
      </c>
      <c r="B428" s="87" t="s">
        <v>633</v>
      </c>
      <c r="C428" s="190" t="s">
        <v>16</v>
      </c>
      <c r="D428" s="9">
        <v>0</v>
      </c>
      <c r="E428" s="9">
        <v>0.11</v>
      </c>
      <c r="F428" s="243">
        <v>0</v>
      </c>
      <c r="G428" s="9">
        <v>0</v>
      </c>
      <c r="H428" s="243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22">
        <v>0</v>
      </c>
      <c r="Q428" s="24">
        <v>0</v>
      </c>
      <c r="R428" s="19">
        <v>0</v>
      </c>
    </row>
    <row r="429" spans="1:18" x14ac:dyDescent="0.25">
      <c r="A429" s="185" t="s">
        <v>44</v>
      </c>
      <c r="B429" s="186" t="s">
        <v>634</v>
      </c>
      <c r="C429" s="187" t="s">
        <v>16</v>
      </c>
      <c r="D429" s="9">
        <v>0</v>
      </c>
      <c r="E429" s="9">
        <v>104.33</v>
      </c>
      <c r="F429" s="243">
        <v>0</v>
      </c>
      <c r="G429" s="9">
        <v>0</v>
      </c>
      <c r="H429" s="243">
        <v>0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22">
        <v>0</v>
      </c>
      <c r="Q429" s="24">
        <v>0</v>
      </c>
      <c r="R429" s="19">
        <v>0</v>
      </c>
    </row>
    <row r="430" spans="1:18" x14ac:dyDescent="0.25">
      <c r="A430" s="189" t="s">
        <v>46</v>
      </c>
      <c r="B430" s="72" t="s">
        <v>635</v>
      </c>
      <c r="C430" s="190" t="s">
        <v>16</v>
      </c>
      <c r="D430" s="9">
        <v>0</v>
      </c>
      <c r="E430" s="9">
        <v>104.33</v>
      </c>
      <c r="F430" s="243">
        <v>0</v>
      </c>
      <c r="G430" s="9">
        <v>0</v>
      </c>
      <c r="H430" s="243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22">
        <v>0</v>
      </c>
      <c r="Q430" s="24">
        <v>0</v>
      </c>
      <c r="R430" s="19">
        <v>0</v>
      </c>
    </row>
    <row r="431" spans="1:18" x14ac:dyDescent="0.25">
      <c r="A431" s="189" t="s">
        <v>50</v>
      </c>
      <c r="B431" s="72" t="s">
        <v>636</v>
      </c>
      <c r="C431" s="190" t="s">
        <v>16</v>
      </c>
      <c r="D431" s="9">
        <v>0</v>
      </c>
      <c r="E431" s="9">
        <v>0</v>
      </c>
      <c r="F431" s="9">
        <v>0</v>
      </c>
      <c r="G431" s="9">
        <v>0</v>
      </c>
      <c r="H431" s="243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22">
        <v>0</v>
      </c>
      <c r="Q431" s="24">
        <v>0</v>
      </c>
      <c r="R431" s="19">
        <v>0</v>
      </c>
    </row>
    <row r="432" spans="1:18" x14ac:dyDescent="0.25">
      <c r="A432" s="189" t="s">
        <v>51</v>
      </c>
      <c r="B432" s="72" t="s">
        <v>637</v>
      </c>
      <c r="C432" s="190" t="s">
        <v>16</v>
      </c>
      <c r="D432" s="9">
        <v>0</v>
      </c>
      <c r="E432" s="9">
        <v>0</v>
      </c>
      <c r="F432" s="9">
        <v>0</v>
      </c>
      <c r="G432" s="9">
        <v>0</v>
      </c>
      <c r="H432" s="243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22">
        <v>0</v>
      </c>
      <c r="Q432" s="24">
        <v>0</v>
      </c>
      <c r="R432" s="19">
        <v>0</v>
      </c>
    </row>
    <row r="433" spans="1:18" x14ac:dyDescent="0.25">
      <c r="A433" s="189" t="s">
        <v>52</v>
      </c>
      <c r="B433" s="72" t="s">
        <v>638</v>
      </c>
      <c r="C433" s="190" t="s">
        <v>16</v>
      </c>
      <c r="D433" s="9">
        <v>0</v>
      </c>
      <c r="E433" s="9">
        <v>0</v>
      </c>
      <c r="F433" s="9">
        <v>0</v>
      </c>
      <c r="G433" s="9">
        <v>0</v>
      </c>
      <c r="H433" s="243">
        <v>0</v>
      </c>
      <c r="I433" s="9">
        <v>0</v>
      </c>
      <c r="J433" s="9">
        <v>0</v>
      </c>
      <c r="K433" s="9">
        <v>0</v>
      </c>
      <c r="L433" s="9">
        <v>0</v>
      </c>
      <c r="M433" s="9">
        <v>0</v>
      </c>
      <c r="N433" s="9">
        <v>0</v>
      </c>
      <c r="O433" s="9">
        <v>0</v>
      </c>
      <c r="P433" s="22">
        <v>0</v>
      </c>
      <c r="Q433" s="24">
        <v>0</v>
      </c>
      <c r="R433" s="19">
        <v>0</v>
      </c>
    </row>
    <row r="434" spans="1:18" x14ac:dyDescent="0.25">
      <c r="A434" s="189" t="s">
        <v>53</v>
      </c>
      <c r="B434" s="72" t="s">
        <v>639</v>
      </c>
      <c r="C434" s="190" t="s">
        <v>16</v>
      </c>
      <c r="D434" s="9">
        <v>0</v>
      </c>
      <c r="E434" s="9">
        <v>0</v>
      </c>
      <c r="F434" s="9">
        <v>0</v>
      </c>
      <c r="G434" s="9">
        <v>0</v>
      </c>
      <c r="H434" s="243">
        <v>0</v>
      </c>
      <c r="I434" s="9">
        <v>0</v>
      </c>
      <c r="J434" s="9">
        <v>0</v>
      </c>
      <c r="K434" s="9">
        <v>0</v>
      </c>
      <c r="L434" s="9">
        <v>0</v>
      </c>
      <c r="M434" s="9">
        <v>0</v>
      </c>
      <c r="N434" s="9">
        <v>0</v>
      </c>
      <c r="O434" s="9">
        <v>0</v>
      </c>
      <c r="P434" s="22">
        <v>0</v>
      </c>
      <c r="Q434" s="24">
        <v>0</v>
      </c>
      <c r="R434" s="19">
        <v>0</v>
      </c>
    </row>
    <row r="435" spans="1:18" x14ac:dyDescent="0.25">
      <c r="A435" s="189" t="s">
        <v>92</v>
      </c>
      <c r="B435" s="87" t="s">
        <v>297</v>
      </c>
      <c r="C435" s="190" t="s">
        <v>16</v>
      </c>
      <c r="D435" s="9">
        <v>0</v>
      </c>
      <c r="E435" s="9">
        <v>0</v>
      </c>
      <c r="F435" s="9">
        <v>0</v>
      </c>
      <c r="G435" s="9">
        <v>0</v>
      </c>
      <c r="H435" s="243">
        <v>0</v>
      </c>
      <c r="I435" s="9">
        <v>0</v>
      </c>
      <c r="J435" s="9">
        <v>0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22">
        <v>0</v>
      </c>
      <c r="Q435" s="24">
        <v>0</v>
      </c>
      <c r="R435" s="19">
        <v>0</v>
      </c>
    </row>
    <row r="436" spans="1:18" ht="31.5" x14ac:dyDescent="0.25">
      <c r="A436" s="189" t="s">
        <v>640</v>
      </c>
      <c r="B436" s="95" t="s">
        <v>641</v>
      </c>
      <c r="C436" s="190" t="s">
        <v>16</v>
      </c>
      <c r="D436" s="9">
        <v>0</v>
      </c>
      <c r="E436" s="9">
        <v>0</v>
      </c>
      <c r="F436" s="9">
        <v>0</v>
      </c>
      <c r="G436" s="9">
        <v>0</v>
      </c>
      <c r="H436" s="243">
        <v>0</v>
      </c>
      <c r="I436" s="9">
        <v>0</v>
      </c>
      <c r="J436" s="9">
        <v>0</v>
      </c>
      <c r="K436" s="9">
        <v>0</v>
      </c>
      <c r="L436" s="9">
        <v>0</v>
      </c>
      <c r="M436" s="9">
        <v>0</v>
      </c>
      <c r="N436" s="9">
        <v>0</v>
      </c>
      <c r="O436" s="9">
        <v>0</v>
      </c>
      <c r="P436" s="22">
        <v>0</v>
      </c>
      <c r="Q436" s="24">
        <v>0</v>
      </c>
      <c r="R436" s="19">
        <v>0</v>
      </c>
    </row>
    <row r="437" spans="1:18" ht="31.5" x14ac:dyDescent="0.25">
      <c r="A437" s="189" t="s">
        <v>94</v>
      </c>
      <c r="B437" s="87" t="s">
        <v>299</v>
      </c>
      <c r="C437" s="190" t="s">
        <v>16</v>
      </c>
      <c r="D437" s="9">
        <v>0</v>
      </c>
      <c r="E437" s="9">
        <v>0</v>
      </c>
      <c r="F437" s="9">
        <v>0</v>
      </c>
      <c r="G437" s="9">
        <v>0</v>
      </c>
      <c r="H437" s="243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22">
        <v>0</v>
      </c>
      <c r="Q437" s="24">
        <v>0</v>
      </c>
      <c r="R437" s="19">
        <v>0</v>
      </c>
    </row>
    <row r="438" spans="1:18" ht="47.25" x14ac:dyDescent="0.25">
      <c r="A438" s="189" t="s">
        <v>642</v>
      </c>
      <c r="B438" s="95" t="s">
        <v>643</v>
      </c>
      <c r="C438" s="190" t="s">
        <v>16</v>
      </c>
      <c r="D438" s="9">
        <v>0</v>
      </c>
      <c r="E438" s="9">
        <v>0</v>
      </c>
      <c r="F438" s="9">
        <v>0</v>
      </c>
      <c r="G438" s="9">
        <v>0</v>
      </c>
      <c r="H438" s="243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22">
        <v>0</v>
      </c>
      <c r="Q438" s="24">
        <v>0</v>
      </c>
      <c r="R438" s="19">
        <v>0</v>
      </c>
    </row>
    <row r="439" spans="1:18" x14ac:dyDescent="0.25">
      <c r="A439" s="189" t="s">
        <v>54</v>
      </c>
      <c r="B439" s="72" t="s">
        <v>644</v>
      </c>
      <c r="C439" s="190" t="s">
        <v>16</v>
      </c>
      <c r="D439" s="9">
        <v>0</v>
      </c>
      <c r="E439" s="9">
        <v>0</v>
      </c>
      <c r="F439" s="9">
        <v>0</v>
      </c>
      <c r="G439" s="9">
        <v>0</v>
      </c>
      <c r="H439" s="243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22">
        <v>0</v>
      </c>
      <c r="Q439" s="24">
        <v>0</v>
      </c>
      <c r="R439" s="19">
        <v>0</v>
      </c>
    </row>
    <row r="440" spans="1:18" ht="16.5" thickBot="1" x14ac:dyDescent="0.3">
      <c r="A440" s="195" t="s">
        <v>55</v>
      </c>
      <c r="B440" s="196" t="s">
        <v>645</v>
      </c>
      <c r="C440" s="197" t="s">
        <v>16</v>
      </c>
      <c r="D440" s="9">
        <v>0</v>
      </c>
      <c r="E440" s="9">
        <v>0</v>
      </c>
      <c r="F440" s="9">
        <v>0</v>
      </c>
      <c r="G440" s="9">
        <v>0</v>
      </c>
      <c r="H440" s="243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22">
        <v>0</v>
      </c>
      <c r="Q440" s="24">
        <v>0</v>
      </c>
      <c r="R440" s="19">
        <v>0</v>
      </c>
    </row>
    <row r="441" spans="1:18" x14ac:dyDescent="0.25">
      <c r="A441" s="198" t="s">
        <v>112</v>
      </c>
      <c r="B441" s="199" t="s">
        <v>105</v>
      </c>
      <c r="C441" s="45"/>
      <c r="D441" s="2" t="s">
        <v>686</v>
      </c>
      <c r="E441" s="2" t="s">
        <v>686</v>
      </c>
      <c r="F441" s="2" t="s">
        <v>686</v>
      </c>
      <c r="G441" s="2" t="s">
        <v>686</v>
      </c>
      <c r="H441" s="2" t="s">
        <v>686</v>
      </c>
      <c r="I441" s="2" t="s">
        <v>686</v>
      </c>
      <c r="J441" s="2" t="s">
        <v>686</v>
      </c>
      <c r="K441" s="2" t="s">
        <v>686</v>
      </c>
      <c r="L441" s="2" t="s">
        <v>686</v>
      </c>
      <c r="M441" s="2" t="s">
        <v>686</v>
      </c>
      <c r="N441" s="2" t="s">
        <v>686</v>
      </c>
      <c r="O441" s="2" t="s">
        <v>686</v>
      </c>
      <c r="P441" s="7" t="s">
        <v>686</v>
      </c>
      <c r="Q441" s="25" t="s">
        <v>686</v>
      </c>
      <c r="R441" s="4" t="s">
        <v>686</v>
      </c>
    </row>
    <row r="442" spans="1:18" ht="63" x14ac:dyDescent="0.25">
      <c r="A442" s="185" t="s">
        <v>646</v>
      </c>
      <c r="B442" s="200" t="s">
        <v>647</v>
      </c>
      <c r="C442" s="201" t="s">
        <v>16</v>
      </c>
      <c r="D442" s="2">
        <v>113.11499999999999</v>
      </c>
      <c r="E442" s="2">
        <v>151.53851800000001</v>
      </c>
      <c r="F442" s="2">
        <v>170.66434770000001</v>
      </c>
      <c r="G442" s="2">
        <v>116.469526</v>
      </c>
      <c r="H442" s="2">
        <v>198.25951799999999</v>
      </c>
      <c r="I442" s="2">
        <v>149.79481600000003</v>
      </c>
      <c r="J442" s="2">
        <v>78.693073999999996</v>
      </c>
      <c r="K442" s="2">
        <v>187.74808999999999</v>
      </c>
      <c r="L442" s="2">
        <v>120.578869</v>
      </c>
      <c r="M442" s="2">
        <v>207.18837300000001</v>
      </c>
      <c r="N442" s="2">
        <v>75.497510999999989</v>
      </c>
      <c r="O442" s="2">
        <v>180.01050999999998</v>
      </c>
      <c r="P442" s="7">
        <v>116.131698</v>
      </c>
      <c r="Q442" s="77">
        <v>841.21131500000001</v>
      </c>
      <c r="R442" s="188">
        <v>589.16066999999998</v>
      </c>
    </row>
    <row r="443" spans="1:18" ht="31.5" x14ac:dyDescent="0.25">
      <c r="A443" s="189" t="s">
        <v>115</v>
      </c>
      <c r="B443" s="87" t="s">
        <v>648</v>
      </c>
      <c r="C443" s="197" t="s">
        <v>16</v>
      </c>
      <c r="D443" s="2">
        <v>0</v>
      </c>
      <c r="E443" s="2">
        <v>0</v>
      </c>
      <c r="F443" s="2" t="s">
        <v>218</v>
      </c>
      <c r="G443" s="2">
        <v>12.052</v>
      </c>
      <c r="H443" s="2">
        <v>10.057822</v>
      </c>
      <c r="I443" s="2">
        <v>36.313000000000002</v>
      </c>
      <c r="J443" s="2">
        <v>9.5296010000000013</v>
      </c>
      <c r="K443" s="2">
        <v>37.694000000000003</v>
      </c>
      <c r="L443" s="2">
        <v>6.3189070000000003</v>
      </c>
      <c r="M443" s="2">
        <v>39.117449999999998</v>
      </c>
      <c r="N443" s="2">
        <v>6.6339560000000004</v>
      </c>
      <c r="O443" s="2">
        <v>39.117449999999998</v>
      </c>
      <c r="P443" s="7">
        <v>13.328749999999999</v>
      </c>
      <c r="Q443" s="77">
        <v>164.29389999999998</v>
      </c>
      <c r="R443" s="188">
        <v>45.869036000000001</v>
      </c>
    </row>
    <row r="444" spans="1:18" ht="31.5" x14ac:dyDescent="0.25">
      <c r="A444" s="189" t="s">
        <v>116</v>
      </c>
      <c r="B444" s="87" t="s">
        <v>649</v>
      </c>
      <c r="C444" s="197" t="s">
        <v>16</v>
      </c>
      <c r="D444" s="2">
        <v>113.11499999999999</v>
      </c>
      <c r="E444" s="2">
        <v>151.53851800000001</v>
      </c>
      <c r="F444" s="2">
        <v>170.66434770000001</v>
      </c>
      <c r="G444" s="2">
        <v>104.417526</v>
      </c>
      <c r="H444" s="2">
        <v>188.201696</v>
      </c>
      <c r="I444" s="2">
        <v>113.48181600000001</v>
      </c>
      <c r="J444" s="2">
        <v>69.163472999999996</v>
      </c>
      <c r="K444" s="2">
        <v>150.05409</v>
      </c>
      <c r="L444" s="2">
        <v>114.259962</v>
      </c>
      <c r="M444" s="2">
        <v>168.07092300000002</v>
      </c>
      <c r="N444" s="2">
        <v>68.863554999999991</v>
      </c>
      <c r="O444" s="2">
        <v>140.89305999999999</v>
      </c>
      <c r="P444" s="7">
        <v>102.802948</v>
      </c>
      <c r="Q444" s="77">
        <v>676.91741500000001</v>
      </c>
      <c r="R444" s="188">
        <v>543.29163400000004</v>
      </c>
    </row>
    <row r="445" spans="1:18" x14ac:dyDescent="0.25">
      <c r="A445" s="189" t="s">
        <v>117</v>
      </c>
      <c r="B445" s="87" t="s">
        <v>650</v>
      </c>
      <c r="C445" s="197" t="s">
        <v>16</v>
      </c>
      <c r="D445" s="2">
        <v>0</v>
      </c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7">
        <v>0</v>
      </c>
      <c r="Q445" s="25">
        <v>0</v>
      </c>
      <c r="R445" s="4">
        <v>0</v>
      </c>
    </row>
    <row r="446" spans="1:18" ht="47.25" x14ac:dyDescent="0.25">
      <c r="A446" s="185" t="s">
        <v>118</v>
      </c>
      <c r="B446" s="200" t="s">
        <v>651</v>
      </c>
      <c r="C446" s="201" t="s">
        <v>16</v>
      </c>
      <c r="D446" s="28">
        <v>286.69799999999998</v>
      </c>
      <c r="E446" s="28">
        <v>336.32100000000003</v>
      </c>
      <c r="F446" s="28"/>
      <c r="G446" s="28">
        <v>349.08600000000001</v>
      </c>
      <c r="H446" s="28"/>
      <c r="I446" s="28">
        <v>365.68599999999998</v>
      </c>
      <c r="J446" s="28"/>
      <c r="K446" s="28">
        <v>376.94900000000001</v>
      </c>
      <c r="L446" s="28"/>
      <c r="M446" s="28">
        <v>388.54899999999998</v>
      </c>
      <c r="N446" s="28"/>
      <c r="O446" s="28">
        <v>388.54899999999998</v>
      </c>
      <c r="P446" s="29"/>
      <c r="Q446" s="30">
        <v>1868.819</v>
      </c>
      <c r="R446" s="31"/>
    </row>
    <row r="447" spans="1:18" ht="31.5" x14ac:dyDescent="0.25">
      <c r="A447" s="189" t="s">
        <v>652</v>
      </c>
      <c r="B447" s="87" t="s">
        <v>653</v>
      </c>
      <c r="C447" s="197" t="s">
        <v>16</v>
      </c>
      <c r="D447" s="202">
        <v>162.22</v>
      </c>
      <c r="E447" s="203">
        <v>170.53</v>
      </c>
      <c r="F447" s="204">
        <v>177.87338</v>
      </c>
      <c r="G447" s="202">
        <v>95.96</v>
      </c>
      <c r="H447" s="76">
        <v>86.757999999999996</v>
      </c>
      <c r="I447" s="202">
        <v>106.24243</v>
      </c>
      <c r="J447" s="76">
        <v>99.274659999999997</v>
      </c>
      <c r="K447" s="202">
        <v>116.88296</v>
      </c>
      <c r="L447" s="76">
        <v>109.91519</v>
      </c>
      <c r="M447" s="202">
        <v>127.72217999999999</v>
      </c>
      <c r="N447" s="76">
        <v>120.754</v>
      </c>
      <c r="O447" s="202">
        <v>138.82359</v>
      </c>
      <c r="P447" s="101">
        <v>131.85583</v>
      </c>
      <c r="Q447" s="77">
        <v>585.63116000000002</v>
      </c>
      <c r="R447" s="188">
        <v>548.55768</v>
      </c>
    </row>
    <row r="448" spans="1:18" ht="31.5" x14ac:dyDescent="0.25">
      <c r="A448" s="189" t="s">
        <v>654</v>
      </c>
      <c r="B448" s="87" t="s">
        <v>655</v>
      </c>
      <c r="C448" s="197" t="s">
        <v>16</v>
      </c>
      <c r="D448" s="2">
        <v>124.47800000000004</v>
      </c>
      <c r="E448" s="2">
        <v>165.79100000000003</v>
      </c>
      <c r="F448" s="11">
        <v>287.94382000000002</v>
      </c>
      <c r="G448" s="2">
        <v>253.12599999999998</v>
      </c>
      <c r="H448" s="2">
        <v>262.32831899999996</v>
      </c>
      <c r="I448" s="2">
        <v>259.44357000000002</v>
      </c>
      <c r="J448" s="2">
        <v>266.41179700000004</v>
      </c>
      <c r="K448" s="2">
        <v>260.06603999999999</v>
      </c>
      <c r="L448" s="2">
        <v>267.03353200000004</v>
      </c>
      <c r="M448" s="2">
        <v>260.82682</v>
      </c>
      <c r="N448" s="2">
        <v>267.795278</v>
      </c>
      <c r="O448" s="2">
        <v>249.72541000000001</v>
      </c>
      <c r="P448" s="7">
        <v>256.69355400000006</v>
      </c>
      <c r="Q448" s="77">
        <v>1283.1878400000001</v>
      </c>
      <c r="R448" s="188">
        <v>1320.2624799999999</v>
      </c>
    </row>
    <row r="449" spans="1:18" ht="16.5" thickBot="1" x14ac:dyDescent="0.3">
      <c r="A449" s="205" t="s">
        <v>656</v>
      </c>
      <c r="B449" s="206" t="s">
        <v>657</v>
      </c>
      <c r="C449" s="207" t="s">
        <v>16</v>
      </c>
      <c r="D449" s="20">
        <v>0</v>
      </c>
      <c r="E449" s="20">
        <v>0</v>
      </c>
      <c r="F449" s="76"/>
      <c r="G449" s="20">
        <v>0</v>
      </c>
      <c r="H449" s="2"/>
      <c r="I449" s="20">
        <v>0</v>
      </c>
      <c r="J449" s="2"/>
      <c r="K449" s="20">
        <v>0</v>
      </c>
      <c r="L449" s="20"/>
      <c r="M449" s="20">
        <v>0</v>
      </c>
      <c r="N449" s="20"/>
      <c r="O449" s="20">
        <v>0</v>
      </c>
      <c r="P449" s="23"/>
      <c r="Q449" s="26">
        <v>0</v>
      </c>
      <c r="R449" s="8">
        <v>0</v>
      </c>
    </row>
    <row r="451" spans="1:18" x14ac:dyDescent="0.25">
      <c r="D451" s="208"/>
      <c r="E451" s="208"/>
      <c r="F451" s="208"/>
      <c r="G451" s="208"/>
      <c r="H451" s="208"/>
      <c r="I451" s="208"/>
      <c r="J451" s="208"/>
      <c r="K451" s="208"/>
      <c r="L451" s="208"/>
      <c r="M451" s="208"/>
      <c r="N451" s="208"/>
      <c r="O451" s="208"/>
      <c r="P451" s="208"/>
    </row>
  </sheetData>
  <customSheetViews>
    <customSheetView guid="{59CA5530-3D2A-4FFF-B6EC-91D273F3371F}" scale="50" showPageBreaks="1" showGridLines="0" printArea="1" view="pageBreakPreview">
      <pane xSplit="5" ySplit="20" topLeftCell="G232" activePane="bottomRight" state="frozen"/>
      <selection pane="bottomRight" activeCell="Q249" sqref="Q249:R249"/>
      <pageMargins left="0.7" right="0.7" top="0.75" bottom="0.75" header="0.3" footer="0.3"/>
      <pageSetup paperSize="9" scale="13" orientation="portrait" r:id="rId1"/>
    </customSheetView>
    <customSheetView guid="{70092BCC-2B2E-4265-BDC8-BE4230CC7863}" scale="55" showPageBreaks="1" showGridLines="0" printArea="1" hiddenRows="1" view="pageBreakPreview">
      <pane xSplit="5" ySplit="20" topLeftCell="F325" activePane="bottomRight" state="frozen"/>
      <selection pane="bottomRight" activeCell="P342" sqref="P342"/>
      <pageMargins left="0.7" right="0.7" top="0.75" bottom="0.75" header="0.3" footer="0.3"/>
      <pageSetup paperSize="9" scale="13" orientation="portrait" r:id="rId2"/>
    </customSheetView>
    <customSheetView guid="{47907FD2-BA85-4CC1-BC3E-79284E38A4F0}" scale="55" showPageBreaks="1" showGridLines="0" printArea="1" view="pageBreakPreview">
      <pane xSplit="5" ySplit="20" topLeftCell="F234" activePane="bottomRight" state="frozen"/>
      <selection pane="bottomRight" activeCell="H238" sqref="H238"/>
      <pageMargins left="0.7" right="0.7" top="0.75" bottom="0.75" header="0.3" footer="0.3"/>
      <pageSetup paperSize="9" scale="13" orientation="portrait" r:id="rId3"/>
    </customSheetView>
    <customSheetView guid="{08CE0C89-4F30-435E-96BA-C36ECAD593B5}" scale="70" showPageBreaks="1" showGridLines="0" fitToPage="1" printArea="1" hiddenRows="1" view="pageBreakPreview">
      <pane xSplit="5" ySplit="20" topLeftCell="F361" activePane="bottomRight" state="frozen"/>
      <selection pane="bottomRight" activeCell="L371" sqref="L371"/>
      <pageMargins left="0.7" right="0.7" top="0.75" bottom="0.75" header="0.3" footer="0.3"/>
      <pageSetup paperSize="9" scale="28" fitToHeight="0" orientation="landscape" r:id="rId4"/>
    </customSheetView>
    <customSheetView guid="{8B4B732D-FC8C-4B03-9D23-25D3C6DF63FE}" scale="70" showPageBreaks="1" showGridLines="0" printArea="1" view="pageBreakPreview" topLeftCell="D367">
      <selection activeCell="R371" sqref="R371"/>
      <pageMargins left="0.7" right="0.7" top="0.75" bottom="0.75" header="0.3" footer="0.3"/>
      <pageSetup paperSize="9" scale="13" orientation="portrait" r:id="rId5"/>
    </customSheetView>
    <customSheetView guid="{F4D3F08D-6BAB-4DF7-A662-E196D899F38C}" scale="55" showPageBreaks="1" showGridLines="0" printArea="1" showAutoFilter="1" view="pageBreakPreview">
      <pane xSplit="5" ySplit="20" topLeftCell="F313" activePane="bottomRight" state="frozen"/>
      <selection pane="bottomRight" activeCell="F10" sqref="F10"/>
      <pageMargins left="0.7" right="0.7" top="0.75" bottom="0.75" header="0.3" footer="0.3"/>
      <pageSetup paperSize="9" scale="13" orientation="portrait" r:id="rId6"/>
      <autoFilter ref="A19:R365" xr:uid="{0AEF16F6-8564-43AA-B5CD-ED87AB5DC832}"/>
    </customSheetView>
  </customSheetViews>
  <mergeCells count="34">
    <mergeCell ref="A17:A18"/>
    <mergeCell ref="B17:B18"/>
    <mergeCell ref="Q368:R368"/>
    <mergeCell ref="G368:H368"/>
    <mergeCell ref="M17:N17"/>
    <mergeCell ref="C17:C18"/>
    <mergeCell ref="A371:B371"/>
    <mergeCell ref="A20:R20"/>
    <mergeCell ref="A164:R164"/>
    <mergeCell ref="A316:R316"/>
    <mergeCell ref="A368:A369"/>
    <mergeCell ref="B368:B369"/>
    <mergeCell ref="C368:C369"/>
    <mergeCell ref="I368:J368"/>
    <mergeCell ref="K368:L368"/>
    <mergeCell ref="M368:N368"/>
    <mergeCell ref="O368:P368"/>
    <mergeCell ref="A367:R367"/>
    <mergeCell ref="Q1:R1"/>
    <mergeCell ref="Q2:R2"/>
    <mergeCell ref="Q3:R3"/>
    <mergeCell ref="Q17:R17"/>
    <mergeCell ref="A11:R11"/>
    <mergeCell ref="A4:R4"/>
    <mergeCell ref="A6:R6"/>
    <mergeCell ref="A7:R7"/>
    <mergeCell ref="A9:R9"/>
    <mergeCell ref="A13:R13"/>
    <mergeCell ref="A14:Q14"/>
    <mergeCell ref="K17:L17"/>
    <mergeCell ref="O17:P17"/>
    <mergeCell ref="I17:J17"/>
    <mergeCell ref="G17:H17"/>
    <mergeCell ref="A16:R16"/>
  </mergeCells>
  <conditionalFormatting sqref="D88:E88">
    <cfRule type="cellIs" dxfId="81" priority="20" operator="lessThan">
      <formula>0</formula>
    </cfRule>
  </conditionalFormatting>
  <conditionalFormatting sqref="D116:E116">
    <cfRule type="cellIs" dxfId="80" priority="16" operator="lessThan">
      <formula>0</formula>
    </cfRule>
  </conditionalFormatting>
  <conditionalFormatting sqref="D122:E136">
    <cfRule type="cellIs" dxfId="79" priority="15" operator="lessThan">
      <formula>0</formula>
    </cfRule>
  </conditionalFormatting>
  <conditionalFormatting sqref="D146:E146">
    <cfRule type="cellIs" dxfId="78" priority="14" operator="lessThan">
      <formula>0</formula>
    </cfRule>
  </conditionalFormatting>
  <conditionalFormatting sqref="D152:E163">
    <cfRule type="cellIs" dxfId="77" priority="13" operator="lessThan">
      <formula>0</formula>
    </cfRule>
  </conditionalFormatting>
  <conditionalFormatting sqref="D174:E174">
    <cfRule type="cellIs" dxfId="76" priority="126" operator="lessThan">
      <formula>0</formula>
    </cfRule>
  </conditionalFormatting>
  <conditionalFormatting sqref="D247:E247">
    <cfRule type="cellIs" dxfId="75" priority="118" operator="lessThan">
      <formula>0</formula>
    </cfRule>
  </conditionalFormatting>
  <conditionalFormatting sqref="D264:E264">
    <cfRule type="cellIs" dxfId="74" priority="117" operator="lessThan">
      <formula>0</formula>
    </cfRule>
  </conditionalFormatting>
  <conditionalFormatting sqref="D268:E268">
    <cfRule type="cellIs" dxfId="73" priority="116" operator="lessThan">
      <formula>0</formula>
    </cfRule>
  </conditionalFormatting>
  <conditionalFormatting sqref="D280:E280">
    <cfRule type="cellIs" dxfId="72" priority="114" operator="lessThan">
      <formula>0</formula>
    </cfRule>
  </conditionalFormatting>
  <conditionalFormatting sqref="D288:E292 H293:H294 L293:L294 N293:N294 P293:P294">
    <cfRule type="cellIs" dxfId="71" priority="111" operator="lessThan">
      <formula>0</formula>
    </cfRule>
  </conditionalFormatting>
  <conditionalFormatting sqref="D294:E294">
    <cfRule type="cellIs" dxfId="70" priority="110" operator="lessThan">
      <formula>0</formula>
    </cfRule>
  </conditionalFormatting>
  <conditionalFormatting sqref="D296:E296">
    <cfRule type="cellIs" dxfId="69" priority="109" operator="lessThan">
      <formula>0</formula>
    </cfRule>
  </conditionalFormatting>
  <conditionalFormatting sqref="D298:E298">
    <cfRule type="cellIs" dxfId="68" priority="108" operator="lessThan">
      <formula>0</formula>
    </cfRule>
  </conditionalFormatting>
  <conditionalFormatting sqref="D21:G78 D95:G106 F122 F159:F162">
    <cfRule type="cellIs" dxfId="67" priority="12" operator="lessThan">
      <formula>0</formula>
    </cfRule>
  </conditionalFormatting>
  <conditionalFormatting sqref="D219:O219">
    <cfRule type="cellIs" dxfId="66" priority="5" operator="lessThan">
      <formula>0</formula>
    </cfRule>
  </conditionalFormatting>
  <conditionalFormatting sqref="D186:P187">
    <cfRule type="cellIs" dxfId="65" priority="9" operator="lessThan">
      <formula>0</formula>
    </cfRule>
  </conditionalFormatting>
  <conditionalFormatting sqref="D189:P191">
    <cfRule type="cellIs" dxfId="64" priority="8" operator="lessThan">
      <formula>0</formula>
    </cfRule>
  </conditionalFormatting>
  <conditionalFormatting sqref="D201:P207">
    <cfRule type="cellIs" dxfId="63" priority="7" operator="lessThan">
      <formula>0</formula>
    </cfRule>
  </conditionalFormatting>
  <conditionalFormatting sqref="D214:P216">
    <cfRule type="cellIs" dxfId="62" priority="6" operator="lessThan">
      <formula>0</formula>
    </cfRule>
  </conditionalFormatting>
  <conditionalFormatting sqref="D225:P231">
    <cfRule type="cellIs" dxfId="61" priority="4" operator="lessThan">
      <formula>0</formula>
    </cfRule>
  </conditionalFormatting>
  <conditionalFormatting sqref="D282:P283">
    <cfRule type="cellIs" dxfId="60" priority="3" operator="lessThan">
      <formula>0</formula>
    </cfRule>
  </conditionalFormatting>
  <conditionalFormatting sqref="D285:P286">
    <cfRule type="cellIs" dxfId="59" priority="2" operator="lessThan">
      <formula>0</formula>
    </cfRule>
  </conditionalFormatting>
  <conditionalFormatting sqref="D179:R181">
    <cfRule type="cellIs" dxfId="58" priority="10" operator="lessThan">
      <formula>0</formula>
    </cfRule>
  </conditionalFormatting>
  <conditionalFormatting sqref="F153:F157">
    <cfRule type="cellIs" dxfId="57" priority="11" operator="lessThan">
      <formula>0</formula>
    </cfRule>
  </conditionalFormatting>
  <conditionalFormatting sqref="F289:F294">
    <cfRule type="cellIs" dxfId="56" priority="1" operator="lessThan">
      <formula>0</formula>
    </cfRule>
  </conditionalFormatting>
  <conditionalFormatting sqref="G88">
    <cfRule type="cellIs" dxfId="55" priority="182" operator="lessThan">
      <formula>0</formula>
    </cfRule>
  </conditionalFormatting>
  <conditionalFormatting sqref="G116">
    <cfRule type="cellIs" dxfId="54" priority="178" operator="lessThan">
      <formula>0</formula>
    </cfRule>
  </conditionalFormatting>
  <conditionalFormatting sqref="G122:G136">
    <cfRule type="cellIs" dxfId="53" priority="177" operator="lessThan">
      <formula>0</formula>
    </cfRule>
  </conditionalFormatting>
  <conditionalFormatting sqref="G146">
    <cfRule type="cellIs" dxfId="52" priority="176" operator="lessThan">
      <formula>0</formula>
    </cfRule>
  </conditionalFormatting>
  <conditionalFormatting sqref="G152:G163">
    <cfRule type="cellIs" dxfId="51" priority="175" operator="lessThan">
      <formula>0</formula>
    </cfRule>
  </conditionalFormatting>
  <conditionalFormatting sqref="G174">
    <cfRule type="cellIs" dxfId="50" priority="104" operator="lessThan">
      <formula>0</formula>
    </cfRule>
  </conditionalFormatting>
  <conditionalFormatting sqref="G247">
    <cfRule type="cellIs" dxfId="49" priority="96" operator="lessThan">
      <formula>0</formula>
    </cfRule>
  </conditionalFormatting>
  <conditionalFormatting sqref="G264">
    <cfRule type="cellIs" dxfId="48" priority="95" operator="lessThan">
      <formula>0</formula>
    </cfRule>
  </conditionalFormatting>
  <conditionalFormatting sqref="G280">
    <cfRule type="cellIs" dxfId="47" priority="92" operator="lessThan">
      <formula>0</formula>
    </cfRule>
  </conditionalFormatting>
  <conditionalFormatting sqref="G288">
    <cfRule type="cellIs" dxfId="46" priority="89" operator="lessThan">
      <formula>0</formula>
    </cfRule>
  </conditionalFormatting>
  <conditionalFormatting sqref="G294">
    <cfRule type="cellIs" dxfId="45" priority="88" operator="lessThan">
      <formula>0</formula>
    </cfRule>
  </conditionalFormatting>
  <conditionalFormatting sqref="G298">
    <cfRule type="cellIs" dxfId="44" priority="86" operator="lessThan">
      <formula>0</formula>
    </cfRule>
  </conditionalFormatting>
  <conditionalFormatting sqref="G296:O296">
    <cfRule type="cellIs" dxfId="43" priority="87" operator="lessThan">
      <formula>0</formula>
    </cfRule>
  </conditionalFormatting>
  <conditionalFormatting sqref="H22:H26 J22:J26 L22:L26 N22:N26 P22:P26 H28 J28 L28 N28 P28 H30:H34 J30:J34 L30:L34 N30:N34 P30:P34 H37:H41 J37:J41 L37:L41 N37:N41 P37:P41 H43 J43 L43 N43 P43 H45:H49 J45:J49 L45:L49 N45:N49 P45:P49 H61:H64 J61:J64 L61:L64 N61:N64 P61:P64 H72 J72 L72 N72 P72 H75 J75 L75 N75 P75 H77:H78 J77:J78 L77:L78 N77:N78 P77:P78 H98:H99 J98:J99 L98:L99 N98:N99 P98:P99 H154 J154 L154 N154 P154 G289:P292 J293:J294">
    <cfRule type="cellIs" dxfId="42" priority="228" operator="lessThan">
      <formula>0</formula>
    </cfRule>
  </conditionalFormatting>
  <conditionalFormatting sqref="I21:I78">
    <cfRule type="cellIs" dxfId="41" priority="174" operator="lessThan">
      <formula>0</formula>
    </cfRule>
  </conditionalFormatting>
  <conditionalFormatting sqref="I88">
    <cfRule type="cellIs" dxfId="40" priority="170" operator="lessThan">
      <formula>0</formula>
    </cfRule>
  </conditionalFormatting>
  <conditionalFormatting sqref="I95:I106">
    <cfRule type="cellIs" dxfId="39" priority="167" operator="lessThan">
      <formula>0</formula>
    </cfRule>
  </conditionalFormatting>
  <conditionalFormatting sqref="I116">
    <cfRule type="cellIs" dxfId="38" priority="166" operator="lessThan">
      <formula>0</formula>
    </cfRule>
  </conditionalFormatting>
  <conditionalFormatting sqref="I122:I136">
    <cfRule type="cellIs" dxfId="37" priority="165" operator="lessThan">
      <formula>0</formula>
    </cfRule>
  </conditionalFormatting>
  <conditionalFormatting sqref="I146">
    <cfRule type="cellIs" dxfId="36" priority="164" operator="lessThan">
      <formula>0</formula>
    </cfRule>
  </conditionalFormatting>
  <conditionalFormatting sqref="I152:I163">
    <cfRule type="cellIs" dxfId="35" priority="163" operator="lessThan">
      <formula>0</formula>
    </cfRule>
  </conditionalFormatting>
  <conditionalFormatting sqref="I174">
    <cfRule type="cellIs" dxfId="34" priority="82" operator="lessThan">
      <formula>0</formula>
    </cfRule>
  </conditionalFormatting>
  <conditionalFormatting sqref="I247">
    <cfRule type="cellIs" dxfId="33" priority="74" operator="lessThan">
      <formula>0</formula>
    </cfRule>
  </conditionalFormatting>
  <conditionalFormatting sqref="I264">
    <cfRule type="cellIs" dxfId="32" priority="73" operator="lessThan">
      <formula>0</formula>
    </cfRule>
  </conditionalFormatting>
  <conditionalFormatting sqref="I280">
    <cfRule type="cellIs" dxfId="31" priority="70" operator="lessThan">
      <formula>0</formula>
    </cfRule>
  </conditionalFormatting>
  <conditionalFormatting sqref="I288">
    <cfRule type="cellIs" dxfId="30" priority="67" operator="lessThan">
      <formula>0</formula>
    </cfRule>
  </conditionalFormatting>
  <conditionalFormatting sqref="I294">
    <cfRule type="cellIs" dxfId="29" priority="66" operator="lessThan">
      <formula>0</formula>
    </cfRule>
  </conditionalFormatting>
  <conditionalFormatting sqref="I298">
    <cfRule type="cellIs" dxfId="28" priority="64" operator="lessThan">
      <formula>0</formula>
    </cfRule>
  </conditionalFormatting>
  <conditionalFormatting sqref="K21:K78">
    <cfRule type="cellIs" dxfId="27" priority="162" operator="lessThan">
      <formula>0</formula>
    </cfRule>
  </conditionalFormatting>
  <conditionalFormatting sqref="K88">
    <cfRule type="cellIs" dxfId="26" priority="158" operator="lessThan">
      <formula>0</formula>
    </cfRule>
  </conditionalFormatting>
  <conditionalFormatting sqref="K95:K106">
    <cfRule type="cellIs" dxfId="25" priority="155" operator="lessThan">
      <formula>0</formula>
    </cfRule>
  </conditionalFormatting>
  <conditionalFormatting sqref="K116">
    <cfRule type="cellIs" dxfId="24" priority="154" operator="lessThan">
      <formula>0</formula>
    </cfRule>
  </conditionalFormatting>
  <conditionalFormatting sqref="K122:K136">
    <cfRule type="cellIs" dxfId="23" priority="153" operator="lessThan">
      <formula>0</formula>
    </cfRule>
  </conditionalFormatting>
  <conditionalFormatting sqref="K146">
    <cfRule type="cellIs" dxfId="22" priority="152" operator="lessThan">
      <formula>0</formula>
    </cfRule>
  </conditionalFormatting>
  <conditionalFormatting sqref="K152:K163">
    <cfRule type="cellIs" dxfId="21" priority="151" operator="lessThan">
      <formula>0</formula>
    </cfRule>
  </conditionalFormatting>
  <conditionalFormatting sqref="K174">
    <cfRule type="cellIs" dxfId="20" priority="60" operator="lessThan">
      <formula>0</formula>
    </cfRule>
  </conditionalFormatting>
  <conditionalFormatting sqref="K247">
    <cfRule type="cellIs" dxfId="19" priority="52" operator="lessThan">
      <formula>0</formula>
    </cfRule>
  </conditionalFormatting>
  <conditionalFormatting sqref="K264">
    <cfRule type="cellIs" dxfId="18" priority="51" operator="lessThan">
      <formula>0</formula>
    </cfRule>
  </conditionalFormatting>
  <conditionalFormatting sqref="K280">
    <cfRule type="cellIs" dxfId="17" priority="48" operator="lessThan">
      <formula>0</formula>
    </cfRule>
  </conditionalFormatting>
  <conditionalFormatting sqref="K288">
    <cfRule type="cellIs" dxfId="16" priority="45" operator="lessThan">
      <formula>0</formula>
    </cfRule>
  </conditionalFormatting>
  <conditionalFormatting sqref="K294">
    <cfRule type="cellIs" dxfId="15" priority="44" operator="lessThan">
      <formula>0</formula>
    </cfRule>
  </conditionalFormatting>
  <conditionalFormatting sqref="K298">
    <cfRule type="cellIs" dxfId="14" priority="42" operator="lessThan">
      <formula>0</formula>
    </cfRule>
  </conditionalFormatting>
  <conditionalFormatting sqref="M21:M78">
    <cfRule type="cellIs" dxfId="13" priority="150" operator="lessThan">
      <formula>0</formula>
    </cfRule>
  </conditionalFormatting>
  <conditionalFormatting sqref="M88">
    <cfRule type="cellIs" dxfId="12" priority="146" operator="lessThan">
      <formula>0</formula>
    </cfRule>
  </conditionalFormatting>
  <conditionalFormatting sqref="M95:M106">
    <cfRule type="cellIs" dxfId="11" priority="143" operator="lessThan">
      <formula>0</formula>
    </cfRule>
  </conditionalFormatting>
  <conditionalFormatting sqref="M116">
    <cfRule type="cellIs" dxfId="10" priority="142" operator="lessThan">
      <formula>0</formula>
    </cfRule>
  </conditionalFormatting>
  <conditionalFormatting sqref="M122:M136">
    <cfRule type="cellIs" dxfId="9" priority="141" operator="lessThan">
      <formula>0</formula>
    </cfRule>
  </conditionalFormatting>
  <conditionalFormatting sqref="M146">
    <cfRule type="cellIs" dxfId="8" priority="140" operator="lessThan">
      <formula>0</formula>
    </cfRule>
  </conditionalFormatting>
  <conditionalFormatting sqref="M152:M163">
    <cfRule type="cellIs" dxfId="7" priority="139" operator="lessThan">
      <formula>0</formula>
    </cfRule>
  </conditionalFormatting>
  <conditionalFormatting sqref="O21:O78">
    <cfRule type="cellIs" dxfId="6" priority="138" operator="lessThan">
      <formula>0</formula>
    </cfRule>
  </conditionalFormatting>
  <conditionalFormatting sqref="O88">
    <cfRule type="cellIs" dxfId="5" priority="134" operator="lessThan">
      <formula>0</formula>
    </cfRule>
  </conditionalFormatting>
  <conditionalFormatting sqref="O95:O106">
    <cfRule type="cellIs" dxfId="4" priority="131" operator="lessThan">
      <formula>0</formula>
    </cfRule>
  </conditionalFormatting>
  <conditionalFormatting sqref="O116">
    <cfRule type="cellIs" dxfId="3" priority="130" operator="lessThan">
      <formula>0</formula>
    </cfRule>
  </conditionalFormatting>
  <conditionalFormatting sqref="O122:O136">
    <cfRule type="cellIs" dxfId="2" priority="129" operator="lessThan">
      <formula>0</formula>
    </cfRule>
  </conditionalFormatting>
  <conditionalFormatting sqref="O146">
    <cfRule type="cellIs" dxfId="1" priority="128" operator="lessThan">
      <formula>0</formula>
    </cfRule>
  </conditionalFormatting>
  <conditionalFormatting sqref="O152:O163">
    <cfRule type="cellIs" dxfId="0" priority="127" operator="lessThan">
      <formula>0</formula>
    </cfRule>
  </conditionalFormatting>
  <pageMargins left="0.7" right="0.7" top="0.75" bottom="0.75" header="0.3" footer="0.3"/>
  <pageSetup paperSize="9" scale="13" orientation="portrait"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Стандартные свойства</tns:defaultPropertyEditorNamespace>
</tns:customPropertyEditors>
</file>

<file path=customXml/itemProps1.xml><?xml version="1.0" encoding="utf-8"?>
<ds:datastoreItem xmlns:ds="http://schemas.openxmlformats.org/officeDocument/2006/customXml" ds:itemID="{44C41356-52C0-4E02-9C78-2456075A9793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ТГЭС</vt:lpstr>
      <vt:lpstr>ТГЭС!Область_печати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cp:lastPrinted>2023-09-19T07:12:07Z</cp:lastPrinted>
  <dcterms:created xsi:type="dcterms:W3CDTF">2017-10-15T13:13:47Z</dcterms:created>
  <dcterms:modified xsi:type="dcterms:W3CDTF">2023-11-22T06:48:02Z</dcterms:modified>
</cp:coreProperties>
</file>