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2.09.2023\H0922_1097154002648_01\"/>
    </mc:Choice>
  </mc:AlternateContent>
  <xr:revisionPtr revIDLastSave="0" documentId="13_ncr:1_{FC54B298-FFB0-4FFC-89DD-20263D7AAE38}" xr6:coauthVersionLast="47" xr6:coauthVersionMax="47" xr10:uidLastSave="{00000000-0000-0000-0000-000000000000}"/>
  <bookViews>
    <workbookView xWindow="-120" yWindow="-120" windowWidth="29040" windowHeight="15840" tabRatio="631" xr2:uid="{00000000-000D-0000-FFFF-FFFF00000000}"/>
  </bookViews>
  <sheets>
    <sheet name="11.3" sheetId="188" r:id="rId1"/>
  </sheets>
  <definedNames>
    <definedName name="_xlnm._FilterDatabase" localSheetId="0" hidden="1">'11.3'!$A$13:$K$30</definedName>
    <definedName name="_xlnm.Print_Titles" localSheetId="0">'11.3'!$13:$13</definedName>
    <definedName name="_xlnm.Print_Area" localSheetId="0">'11.3'!$A$1:$I$39</definedName>
  </definedNames>
  <calcPr calcId="181029"/>
</workbook>
</file>

<file path=xl/calcChain.xml><?xml version="1.0" encoding="utf-8"?>
<calcChain xmlns="http://schemas.openxmlformats.org/spreadsheetml/2006/main">
  <c r="I19" i="188" l="1"/>
  <c r="I21" i="188"/>
  <c r="I27" i="188"/>
  <c r="I29" i="188"/>
  <c r="I30" i="188"/>
  <c r="C15" i="188" l="1"/>
  <c r="G27" i="188" l="1"/>
  <c r="G19" i="188"/>
  <c r="G26" i="188"/>
  <c r="G18" i="188"/>
  <c r="F25" i="188"/>
  <c r="F26" i="188"/>
  <c r="F27" i="188"/>
  <c r="I26" i="188" s="1"/>
  <c r="F17" i="188"/>
  <c r="F18" i="188"/>
  <c r="F19" i="188"/>
  <c r="I18" i="188" s="1"/>
  <c r="G25" i="188"/>
  <c r="I25" i="188" l="1"/>
  <c r="I17" i="188"/>
  <c r="I24" i="188"/>
  <c r="G17" i="188"/>
  <c r="I16" i="188" s="1"/>
  <c r="G29" i="188" l="1"/>
  <c r="G21" i="188"/>
  <c r="F29" i="188"/>
  <c r="I28" i="188" s="1"/>
  <c r="F24" i="188"/>
  <c r="E23" i="188"/>
  <c r="D23" i="188"/>
  <c r="C23" i="188"/>
  <c r="F21" i="188"/>
  <c r="I20" i="188" s="1"/>
  <c r="F16" i="188"/>
  <c r="F15" i="188" l="1"/>
  <c r="F23" i="188"/>
  <c r="I22" i="188" s="1"/>
  <c r="G24" i="188"/>
  <c r="I23" i="188" s="1"/>
  <c r="D15" i="188"/>
  <c r="E15" i="188"/>
  <c r="G16" i="188"/>
</calcChain>
</file>

<file path=xl/sharedStrings.xml><?xml version="1.0" encoding="utf-8"?>
<sst xmlns="http://schemas.openxmlformats.org/spreadsheetml/2006/main" count="85" uniqueCount="45">
  <si>
    <t>№ п/п</t>
  </si>
  <si>
    <t>Наименование показателя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</si>
  <si>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</si>
  <si>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</si>
  <si>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</si>
  <si>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</si>
  <si>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</si>
  <si>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</si>
  <si>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</si>
  <si>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</si>
  <si>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</si>
  <si>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</si>
  <si>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1.1.5</t>
  </si>
  <si>
    <t>1.2.5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</si>
  <si>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</si>
  <si>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</si>
  <si>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</si>
  <si>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</si>
  <si>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</si>
  <si>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</si>
  <si>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</si>
  <si>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 xml:space="preserve">
Тульская область
</t>
  </si>
  <si>
    <t>Среднее за 3 года значение фактических показателей мощности, протяженности, кВт (км)</t>
  </si>
  <si>
    <t>полное наименование субъекта электроэнергетики</t>
  </si>
  <si>
    <t>Индекс сметной стоимости</t>
  </si>
  <si>
    <t>2020 год</t>
  </si>
  <si>
    <t>1</t>
  </si>
  <si>
    <t>2021 год</t>
  </si>
  <si>
    <t>Год раскрытия информации: 2023 год</t>
  </si>
  <si>
    <t>Значения стандартизированных ставок за 2022 год, тыс. рублей</t>
  </si>
  <si>
    <t>Плановые значения стоимости на 2023 год, тыс. рублей</t>
  </si>
  <si>
    <t>2022 год</t>
  </si>
  <si>
    <t>нд</t>
  </si>
  <si>
    <t>Инвестиционная программа Публичного Акционерного Общества "Тульские городские электрические сети"</t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</si>
  <si>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</si>
  <si>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</si>
  <si>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</si>
  <si>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</si>
  <si>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</si>
  <si>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</si>
  <si>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</si>
  <si>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строительство воздушных линий, на уровне напряжения 0,4 кВ</t>
  </si>
  <si>
    <t>строительство воздушных линий, на уровне напряжения 6-10 кВ</t>
  </si>
  <si>
    <t>строительство кабельных линий, на уровне напряжения 0,4 кВ</t>
  </si>
  <si>
    <t>строительство кабельных линий, на уровне напряжения 6-10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</si>
</sst>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2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1" fillId="0" borderId="0"/>
    <xf numFmtId="0" fontId="31" fillId="0" borderId="0"/>
    <xf numFmtId="0" fontId="10" fillId="0" borderId="0"/>
    <xf numFmtId="0" fontId="34" fillId="0" borderId="0"/>
    <xf numFmtId="0" fontId="34" fillId="0" borderId="0"/>
    <xf numFmtId="164" fontId="10" fillId="0" borderId="0" applyFont="0" applyFill="0" applyBorder="0" applyAlignment="0" applyProtection="0"/>
    <xf numFmtId="165" fontId="34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6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4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7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9" fillId="0" borderId="0"/>
  </cellStyleXfs>
  <cellXfs count="34">
    <xf numFmtId="0" fontId="0" fillId="0" borderId="0" xfId="0"/>
    <xf numFmtId="0" fontId="32" fillId="24" borderId="10" xfId="0" applyFont="1" applyFill="1" applyBorder="1" applyAlignment="1">
      <alignment horizontal="left" vertical="center" wrapText="1"/>
    </xf>
    <xf numFmtId="49" fontId="32" fillId="24" borderId="10" xfId="0" applyNumberFormat="1" applyFont="1" applyFill="1" applyBorder="1" applyAlignment="1">
      <alignment horizontal="center" vertical="center" wrapText="1"/>
    </xf>
    <xf numFmtId="0" fontId="32" fillId="24" borderId="10" xfId="0" applyFont="1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top"/>
    </xf>
    <xf numFmtId="49" fontId="30" fillId="24" borderId="0" xfId="37" applyNumberFormat="1" applyFont="1" applyFill="1"/>
    <xf numFmtId="0" fontId="30" fillId="24" borderId="0" xfId="37" applyFont="1" applyFill="1" applyAlignment="1">
      <alignment vertical="center"/>
    </xf>
    <xf numFmtId="0" fontId="30" fillId="24" borderId="0" xfId="37" applyFont="1" applyFill="1"/>
    <xf numFmtId="0" fontId="33" fillId="24" borderId="0" xfId="37" applyFont="1" applyFill="1" applyAlignment="1">
      <alignment horizontal="center" wrapText="1"/>
    </xf>
    <xf numFmtId="0" fontId="43" fillId="24" borderId="13" xfId="0" applyFont="1" applyFill="1" applyBorder="1"/>
    <xf numFmtId="0" fontId="44" fillId="24" borderId="0" xfId="37" applyFont="1" applyFill="1"/>
    <xf numFmtId="2" fontId="30" fillId="24" borderId="0" xfId="37" applyNumberFormat="1" applyFont="1" applyFill="1" applyAlignment="1">
      <alignment vertical="center"/>
    </xf>
    <xf numFmtId="4" fontId="30" fillId="24" borderId="0" xfId="37" applyNumberFormat="1" applyFont="1" applyFill="1"/>
    <xf numFmtId="4" fontId="32" fillId="0" borderId="10" xfId="0" applyNumberFormat="1" applyFont="1" applyBorder="1" applyAlignment="1">
      <alignment horizontal="center" vertical="center" wrapText="1"/>
    </xf>
    <xf numFmtId="0" fontId="30" fillId="0" borderId="0" xfId="37" applyFont="1" applyAlignment="1">
      <alignment vertical="center"/>
    </xf>
    <xf numFmtId="4" fontId="30" fillId="0" borderId="0" xfId="37" applyNumberFormat="1" applyFont="1" applyAlignment="1">
      <alignment vertical="center"/>
    </xf>
    <xf numFmtId="0" fontId="32" fillId="25" borderId="10" xfId="0" applyFont="1" applyFill="1" applyBorder="1" applyAlignment="1">
      <alignment horizontal="left" vertical="center" wrapText="1"/>
    </xf>
    <xf numFmtId="167" fontId="32" fillId="0" borderId="10" xfId="0" applyNumberFormat="1" applyFont="1" applyBorder="1" applyAlignment="1">
      <alignment horizontal="center" vertical="center" wrapText="1"/>
    </xf>
    <xf numFmtId="49" fontId="32" fillId="0" borderId="10" xfId="0" applyNumberFormat="1" applyFont="1" applyBorder="1" applyAlignment="1">
      <alignment horizontal="center" vertical="center" wrapText="1"/>
    </xf>
    <xf numFmtId="0" fontId="32" fillId="0" borderId="10" xfId="0" applyFont="1" applyBorder="1" applyAlignment="1">
      <alignment horizontal="left" vertical="top" wrapText="1"/>
    </xf>
    <xf numFmtId="0" fontId="30" fillId="0" borderId="0" xfId="37" applyFont="1"/>
    <xf numFmtId="4" fontId="30" fillId="0" borderId="0" xfId="37" applyNumberFormat="1" applyFont="1"/>
    <xf numFmtId="0" fontId="32" fillId="0" borderId="10" xfId="0" applyFont="1" applyBorder="1" applyAlignment="1">
      <alignment horizontal="left" vertical="center" wrapText="1"/>
    </xf>
    <xf numFmtId="0" fontId="30" fillId="0" borderId="0" xfId="37" applyFont="1" applyAlignment="1">
      <alignment horizontal="left" vertical="center" wrapText="1"/>
    </xf>
    <xf numFmtId="0" fontId="40" fillId="24" borderId="0" xfId="37" applyFont="1" applyFill="1" applyAlignment="1">
      <alignment horizontal="right" vertical="center"/>
    </xf>
    <xf numFmtId="0" fontId="42" fillId="24" borderId="0" xfId="54" applyFont="1" applyFill="1" applyAlignment="1">
      <alignment horizontal="center" vertical="center"/>
    </xf>
    <xf numFmtId="0" fontId="32" fillId="24" borderId="0" xfId="54" applyFont="1" applyFill="1" applyAlignment="1">
      <alignment horizontal="center" vertical="top"/>
    </xf>
    <xf numFmtId="0" fontId="41" fillId="24" borderId="0" xfId="37" applyFont="1" applyFill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2" fillId="24" borderId="11" xfId="0" applyFont="1" applyFill="1" applyBorder="1" applyAlignment="1">
      <alignment horizontal="center" vertical="center" wrapText="1"/>
    </xf>
    <xf numFmtId="0" fontId="32" fillId="24" borderId="12" xfId="0" applyFont="1" applyFill="1" applyBorder="1" applyAlignment="1">
      <alignment horizontal="center" vertical="center" wrapText="1"/>
    </xf>
    <xf numFmtId="49" fontId="32" fillId="24" borderId="10" xfId="0" applyNumberFormat="1" applyFont="1" applyFill="1" applyBorder="1" applyAlignment="1">
      <alignment horizontal="center" vertical="center" wrapText="1"/>
    </xf>
    <xf numFmtId="0" fontId="32" fillId="24" borderId="10" xfId="0" applyFont="1" applyFill="1" applyBorder="1" applyAlignment="1">
      <alignment horizontal="center" vertical="center" wrapText="1"/>
    </xf>
    <xf numFmtId="4" fontId="32" fillId="0" borderId="10" xfId="37" applyNumberFormat="1" applyFont="1" applyBorder="1" applyAlignment="1">
      <alignment horizontal="center" vertical="center" wrapText="1"/>
    </xf>
  </cellXfs>
  <cellStyles count="272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1" xfId="271" xr:uid="{00000000-0005-0000-0000-000048000000}"/>
    <cellStyle name="Обычный 12 2" xfId="47" xr:uid="{00000000-0005-0000-0000-000049000000}"/>
    <cellStyle name="Обычный 2" xfId="36" xr:uid="{00000000-0005-0000-0000-00004A000000}"/>
    <cellStyle name="Обычный 2 26 2" xfId="107" xr:uid="{00000000-0005-0000-0000-00004B000000}"/>
    <cellStyle name="Обычный 3" xfId="37" xr:uid="{00000000-0005-0000-0000-00004C000000}"/>
    <cellStyle name="Обычный 3 2" xfId="56" xr:uid="{00000000-0005-0000-0000-00004D000000}"/>
    <cellStyle name="Обычный 3 2 2 2" xfId="48" xr:uid="{00000000-0005-0000-0000-00004E000000}"/>
    <cellStyle name="Обычный 3 21" xfId="102" xr:uid="{00000000-0005-0000-0000-00004F000000}"/>
    <cellStyle name="Обычный 4" xfId="44" xr:uid="{00000000-0005-0000-0000-000050000000}"/>
    <cellStyle name="Обычный 4 2" xfId="55" xr:uid="{00000000-0005-0000-0000-000051000000}"/>
    <cellStyle name="Обычный 5" xfId="45" xr:uid="{00000000-0005-0000-0000-000052000000}"/>
    <cellStyle name="Обычный 6" xfId="46" xr:uid="{00000000-0005-0000-0000-000053000000}"/>
    <cellStyle name="Обычный 6 2" xfId="52" xr:uid="{00000000-0005-0000-0000-000054000000}"/>
    <cellStyle name="Обычный 6 2 2" xfId="53" xr:uid="{00000000-0005-0000-0000-000055000000}"/>
    <cellStyle name="Обычный 6 2 2 2" xfId="109" xr:uid="{00000000-0005-0000-0000-000056000000}"/>
    <cellStyle name="Обычный 6 2 2 2 2" xfId="126" xr:uid="{00000000-0005-0000-0000-000057000000}"/>
    <cellStyle name="Обычный 6 2 2 2 2 2" xfId="130" xr:uid="{00000000-0005-0000-0000-000058000000}"/>
    <cellStyle name="Обычный 6 2 2 2 2 2 2" xfId="131" xr:uid="{00000000-0005-0000-0000-000059000000}"/>
    <cellStyle name="Обычный 6 2 2 2 2 2 3" xfId="132" xr:uid="{00000000-0005-0000-0000-00005A000000}"/>
    <cellStyle name="Обычный 6 2 2 2 2 3" xfId="133" xr:uid="{00000000-0005-0000-0000-00005B000000}"/>
    <cellStyle name="Обычный 6 2 2 2 2 4" xfId="134" xr:uid="{00000000-0005-0000-0000-00005C000000}"/>
    <cellStyle name="Обычный 6 2 2 2 3" xfId="128" xr:uid="{00000000-0005-0000-0000-00005D000000}"/>
    <cellStyle name="Обычный 6 2 2 2 3 2" xfId="135" xr:uid="{00000000-0005-0000-0000-00005E000000}"/>
    <cellStyle name="Обычный 6 2 2 2 3 3" xfId="136" xr:uid="{00000000-0005-0000-0000-00005F000000}"/>
    <cellStyle name="Обычный 6 2 2 2 4" xfId="137" xr:uid="{00000000-0005-0000-0000-000060000000}"/>
    <cellStyle name="Обычный 6 2 2 2 5" xfId="138" xr:uid="{00000000-0005-0000-0000-000061000000}"/>
    <cellStyle name="Обычный 6 2 2 3" xfId="121" xr:uid="{00000000-0005-0000-0000-000062000000}"/>
    <cellStyle name="Обычный 6 2 2 3 2" xfId="139" xr:uid="{00000000-0005-0000-0000-000063000000}"/>
    <cellStyle name="Обычный 6 2 2 3 2 2" xfId="140" xr:uid="{00000000-0005-0000-0000-000064000000}"/>
    <cellStyle name="Обычный 6 2 2 3 2 3" xfId="141" xr:uid="{00000000-0005-0000-0000-000065000000}"/>
    <cellStyle name="Обычный 6 2 2 3 3" xfId="142" xr:uid="{00000000-0005-0000-0000-000066000000}"/>
    <cellStyle name="Обычный 6 2 2 3 4" xfId="143" xr:uid="{00000000-0005-0000-0000-000067000000}"/>
    <cellStyle name="Обычный 6 2 2 4" xfId="114" xr:uid="{00000000-0005-0000-0000-000068000000}"/>
    <cellStyle name="Обычный 6 2 2 4 2" xfId="144" xr:uid="{00000000-0005-0000-0000-000069000000}"/>
    <cellStyle name="Обычный 6 2 2 4 2 2" xfId="145" xr:uid="{00000000-0005-0000-0000-00006A000000}"/>
    <cellStyle name="Обычный 6 2 2 4 2 3" xfId="146" xr:uid="{00000000-0005-0000-0000-00006B000000}"/>
    <cellStyle name="Обычный 6 2 2 4 3" xfId="147" xr:uid="{00000000-0005-0000-0000-00006C000000}"/>
    <cellStyle name="Обычный 6 2 2 4 4" xfId="148" xr:uid="{00000000-0005-0000-0000-00006D000000}"/>
    <cellStyle name="Обычный 6 2 2 5" xfId="149" xr:uid="{00000000-0005-0000-0000-00006E000000}"/>
    <cellStyle name="Обычный 6 2 2 5 2" xfId="150" xr:uid="{00000000-0005-0000-0000-00006F000000}"/>
    <cellStyle name="Обычный 6 2 2 5 3" xfId="151" xr:uid="{00000000-0005-0000-0000-000070000000}"/>
    <cellStyle name="Обычный 6 2 2 6" xfId="152" xr:uid="{00000000-0005-0000-0000-000071000000}"/>
    <cellStyle name="Обычный 6 2 2 7" xfId="153" xr:uid="{00000000-0005-0000-0000-000072000000}"/>
    <cellStyle name="Обычный 6 2 2 8" xfId="154" xr:uid="{00000000-0005-0000-0000-000073000000}"/>
    <cellStyle name="Обычный 6 2 3" xfId="101" xr:uid="{00000000-0005-0000-0000-000074000000}"/>
    <cellStyle name="Обычный 6 2 3 2" xfId="108" xr:uid="{00000000-0005-0000-0000-000075000000}"/>
    <cellStyle name="Обычный 6 2 3 2 2" xfId="125" xr:uid="{00000000-0005-0000-0000-000076000000}"/>
    <cellStyle name="Обычный 6 2 3 2 2 2" xfId="155" xr:uid="{00000000-0005-0000-0000-000077000000}"/>
    <cellStyle name="Обычный 6 2 3 2 2 2 2" xfId="156" xr:uid="{00000000-0005-0000-0000-000078000000}"/>
    <cellStyle name="Обычный 6 2 3 2 2 2 3" xfId="157" xr:uid="{00000000-0005-0000-0000-000079000000}"/>
    <cellStyle name="Обычный 6 2 3 2 2 3" xfId="158" xr:uid="{00000000-0005-0000-0000-00007A000000}"/>
    <cellStyle name="Обычный 6 2 3 2 2 4" xfId="159" xr:uid="{00000000-0005-0000-0000-00007B000000}"/>
    <cellStyle name="Обычный 6 2 3 2 3" xfId="127" xr:uid="{00000000-0005-0000-0000-00007C000000}"/>
    <cellStyle name="Обычный 6 2 3 2 3 2" xfId="160" xr:uid="{00000000-0005-0000-0000-00007D000000}"/>
    <cellStyle name="Обычный 6 2 3 2 3 3" xfId="161" xr:uid="{00000000-0005-0000-0000-00007E000000}"/>
    <cellStyle name="Обычный 6 2 3 2 4" xfId="162" xr:uid="{00000000-0005-0000-0000-00007F000000}"/>
    <cellStyle name="Обычный 6 2 3 2 5" xfId="163" xr:uid="{00000000-0005-0000-0000-000080000000}"/>
    <cellStyle name="Обычный 6 2 3 3" xfId="123" xr:uid="{00000000-0005-0000-0000-000081000000}"/>
    <cellStyle name="Обычный 6 2 3 3 2" xfId="164" xr:uid="{00000000-0005-0000-0000-000082000000}"/>
    <cellStyle name="Обычный 6 2 3 3 2 2" xfId="165" xr:uid="{00000000-0005-0000-0000-000083000000}"/>
    <cellStyle name="Обычный 6 2 3 3 2 3" xfId="166" xr:uid="{00000000-0005-0000-0000-000084000000}"/>
    <cellStyle name="Обычный 6 2 3 3 3" xfId="167" xr:uid="{00000000-0005-0000-0000-000085000000}"/>
    <cellStyle name="Обычный 6 2 3 3 4" xfId="168" xr:uid="{00000000-0005-0000-0000-000086000000}"/>
    <cellStyle name="Обычный 6 2 3 4" xfId="116" xr:uid="{00000000-0005-0000-0000-000087000000}"/>
    <cellStyle name="Обычный 6 2 3 4 2" xfId="169" xr:uid="{00000000-0005-0000-0000-000088000000}"/>
    <cellStyle name="Обычный 6 2 3 4 2 2" xfId="170" xr:uid="{00000000-0005-0000-0000-000089000000}"/>
    <cellStyle name="Обычный 6 2 3 4 2 3" xfId="171" xr:uid="{00000000-0005-0000-0000-00008A000000}"/>
    <cellStyle name="Обычный 6 2 3 4 3" xfId="172" xr:uid="{00000000-0005-0000-0000-00008B000000}"/>
    <cellStyle name="Обычный 6 2 3 4 4" xfId="173" xr:uid="{00000000-0005-0000-0000-00008C000000}"/>
    <cellStyle name="Обычный 6 2 3 5" xfId="174" xr:uid="{00000000-0005-0000-0000-00008D000000}"/>
    <cellStyle name="Обычный 6 2 3 5 2" xfId="175" xr:uid="{00000000-0005-0000-0000-00008E000000}"/>
    <cellStyle name="Обычный 6 2 3 5 3" xfId="176" xr:uid="{00000000-0005-0000-0000-00008F000000}"/>
    <cellStyle name="Обычный 6 2 3 6" xfId="177" xr:uid="{00000000-0005-0000-0000-000090000000}"/>
    <cellStyle name="Обычный 6 2 3 7" xfId="178" xr:uid="{00000000-0005-0000-0000-000091000000}"/>
    <cellStyle name="Обычный 6 2 3 8" xfId="179" xr:uid="{00000000-0005-0000-0000-000092000000}"/>
    <cellStyle name="Обычный 6 2 4" xfId="120" xr:uid="{00000000-0005-0000-0000-000093000000}"/>
    <cellStyle name="Обычный 6 2 4 2" xfId="180" xr:uid="{00000000-0005-0000-0000-000094000000}"/>
    <cellStyle name="Обычный 6 2 4 2 2" xfId="181" xr:uid="{00000000-0005-0000-0000-000095000000}"/>
    <cellStyle name="Обычный 6 2 4 2 3" xfId="182" xr:uid="{00000000-0005-0000-0000-000096000000}"/>
    <cellStyle name="Обычный 6 2 4 3" xfId="183" xr:uid="{00000000-0005-0000-0000-000097000000}"/>
    <cellStyle name="Обычный 6 2 4 4" xfId="184" xr:uid="{00000000-0005-0000-0000-000098000000}"/>
    <cellStyle name="Обычный 6 2 5" xfId="113" xr:uid="{00000000-0005-0000-0000-000099000000}"/>
    <cellStyle name="Обычный 6 2 5 2" xfId="185" xr:uid="{00000000-0005-0000-0000-00009A000000}"/>
    <cellStyle name="Обычный 6 2 5 2 2" xfId="186" xr:uid="{00000000-0005-0000-0000-00009B000000}"/>
    <cellStyle name="Обычный 6 2 5 2 3" xfId="187" xr:uid="{00000000-0005-0000-0000-00009C000000}"/>
    <cellStyle name="Обычный 6 2 5 3" xfId="188" xr:uid="{00000000-0005-0000-0000-00009D000000}"/>
    <cellStyle name="Обычный 6 2 5 4" xfId="189" xr:uid="{00000000-0005-0000-0000-00009E000000}"/>
    <cellStyle name="Обычный 6 2 6" xfId="190" xr:uid="{00000000-0005-0000-0000-00009F000000}"/>
    <cellStyle name="Обычный 6 2 6 2" xfId="191" xr:uid="{00000000-0005-0000-0000-0000A0000000}"/>
    <cellStyle name="Обычный 6 2 6 3" xfId="192" xr:uid="{00000000-0005-0000-0000-0000A1000000}"/>
    <cellStyle name="Обычный 6 2 7" xfId="193" xr:uid="{00000000-0005-0000-0000-0000A2000000}"/>
    <cellStyle name="Обычный 6 2 8" xfId="194" xr:uid="{00000000-0005-0000-0000-0000A3000000}"/>
    <cellStyle name="Обычный 6 2 9" xfId="195" xr:uid="{00000000-0005-0000-0000-0000A4000000}"/>
    <cellStyle name="Обычный 6 3" xfId="117" xr:uid="{00000000-0005-0000-0000-0000A5000000}"/>
    <cellStyle name="Обычный 6 3 2" xfId="196" xr:uid="{00000000-0005-0000-0000-0000A6000000}"/>
    <cellStyle name="Обычный 6 3 2 2" xfId="197" xr:uid="{00000000-0005-0000-0000-0000A7000000}"/>
    <cellStyle name="Обычный 6 3 2 3" xfId="198" xr:uid="{00000000-0005-0000-0000-0000A8000000}"/>
    <cellStyle name="Обычный 6 3 3" xfId="199" xr:uid="{00000000-0005-0000-0000-0000A9000000}"/>
    <cellStyle name="Обычный 6 3 4" xfId="200" xr:uid="{00000000-0005-0000-0000-0000AA000000}"/>
    <cellStyle name="Обычный 6 4" xfId="110" xr:uid="{00000000-0005-0000-0000-0000AB000000}"/>
    <cellStyle name="Обычный 6 4 2" xfId="201" xr:uid="{00000000-0005-0000-0000-0000AC000000}"/>
    <cellStyle name="Обычный 6 4 2 2" xfId="202" xr:uid="{00000000-0005-0000-0000-0000AD000000}"/>
    <cellStyle name="Обычный 6 4 2 3" xfId="203" xr:uid="{00000000-0005-0000-0000-0000AE000000}"/>
    <cellStyle name="Обычный 6 4 3" xfId="204" xr:uid="{00000000-0005-0000-0000-0000AF000000}"/>
    <cellStyle name="Обычный 6 4 4" xfId="205" xr:uid="{00000000-0005-0000-0000-0000B0000000}"/>
    <cellStyle name="Обычный 6 5" xfId="206" xr:uid="{00000000-0005-0000-0000-0000B1000000}"/>
    <cellStyle name="Обычный 6 5 2" xfId="207" xr:uid="{00000000-0005-0000-0000-0000B2000000}"/>
    <cellStyle name="Обычный 6 5 3" xfId="208" xr:uid="{00000000-0005-0000-0000-0000B3000000}"/>
    <cellStyle name="Обычный 6 6" xfId="209" xr:uid="{00000000-0005-0000-0000-0000B4000000}"/>
    <cellStyle name="Обычный 6 7" xfId="210" xr:uid="{00000000-0005-0000-0000-0000B5000000}"/>
    <cellStyle name="Обычный 6 8" xfId="211" xr:uid="{00000000-0005-0000-0000-0000B6000000}"/>
    <cellStyle name="Обычный 7" xfId="54" xr:uid="{00000000-0005-0000-0000-0000B7000000}"/>
    <cellStyle name="Обычный 7 2" xfId="58" xr:uid="{00000000-0005-0000-0000-0000B8000000}"/>
    <cellStyle name="Обычный 7 2 2" xfId="122" xr:uid="{00000000-0005-0000-0000-0000B9000000}"/>
    <cellStyle name="Обычный 7 2 2 2" xfId="212" xr:uid="{00000000-0005-0000-0000-0000BA000000}"/>
    <cellStyle name="Обычный 7 2 2 2 2" xfId="213" xr:uid="{00000000-0005-0000-0000-0000BB000000}"/>
    <cellStyle name="Обычный 7 2 2 2 3" xfId="214" xr:uid="{00000000-0005-0000-0000-0000BC000000}"/>
    <cellStyle name="Обычный 7 2 2 3" xfId="215" xr:uid="{00000000-0005-0000-0000-0000BD000000}"/>
    <cellStyle name="Обычный 7 2 2 4" xfId="216" xr:uid="{00000000-0005-0000-0000-0000BE000000}"/>
    <cellStyle name="Обычный 7 2 3" xfId="115" xr:uid="{00000000-0005-0000-0000-0000BF000000}"/>
    <cellStyle name="Обычный 7 2 3 2" xfId="217" xr:uid="{00000000-0005-0000-0000-0000C0000000}"/>
    <cellStyle name="Обычный 7 2 3 2 2" xfId="218" xr:uid="{00000000-0005-0000-0000-0000C1000000}"/>
    <cellStyle name="Обычный 7 2 3 2 3" xfId="219" xr:uid="{00000000-0005-0000-0000-0000C2000000}"/>
    <cellStyle name="Обычный 7 2 3 3" xfId="220" xr:uid="{00000000-0005-0000-0000-0000C3000000}"/>
    <cellStyle name="Обычный 7 2 3 4" xfId="221" xr:uid="{00000000-0005-0000-0000-0000C4000000}"/>
    <cellStyle name="Обычный 7 2 4" xfId="222" xr:uid="{00000000-0005-0000-0000-0000C5000000}"/>
    <cellStyle name="Обычный 7 2 4 2" xfId="223" xr:uid="{00000000-0005-0000-0000-0000C6000000}"/>
    <cellStyle name="Обычный 7 2 4 3" xfId="224" xr:uid="{00000000-0005-0000-0000-0000C7000000}"/>
    <cellStyle name="Обычный 7 2 5" xfId="225" xr:uid="{00000000-0005-0000-0000-0000C8000000}"/>
    <cellStyle name="Обычный 7 2 6" xfId="226" xr:uid="{00000000-0005-0000-0000-0000C9000000}"/>
    <cellStyle name="Обычный 7 2 7" xfId="227" xr:uid="{00000000-0005-0000-0000-0000CA000000}"/>
    <cellStyle name="Обычный 8" xfId="57" xr:uid="{00000000-0005-0000-0000-0000CB000000}"/>
    <cellStyle name="Обычный 9" xfId="106" xr:uid="{00000000-0005-0000-0000-0000CC000000}"/>
    <cellStyle name="Обычный 9 2" xfId="124" xr:uid="{00000000-0005-0000-0000-0000CD000000}"/>
    <cellStyle name="Обычный 9 2 2" xfId="228" xr:uid="{00000000-0005-0000-0000-0000CE000000}"/>
    <cellStyle name="Обычный 9 2 2 2" xfId="229" xr:uid="{00000000-0005-0000-0000-0000CF000000}"/>
    <cellStyle name="Обычный 9 2 2 3" xfId="230" xr:uid="{00000000-0005-0000-0000-0000D0000000}"/>
    <cellStyle name="Обычный 9 2 2 4" xfId="231" xr:uid="{00000000-0005-0000-0000-0000D1000000}"/>
    <cellStyle name="Обычный 9 2 3" xfId="232" xr:uid="{00000000-0005-0000-0000-0000D2000000}"/>
    <cellStyle name="Обычный 9 2 4" xfId="233" xr:uid="{00000000-0005-0000-0000-0000D3000000}"/>
    <cellStyle name="Обычный 9 3" xfId="129" xr:uid="{00000000-0005-0000-0000-0000D4000000}"/>
    <cellStyle name="Обычный 9 3 2" xfId="234" xr:uid="{00000000-0005-0000-0000-0000D5000000}"/>
    <cellStyle name="Обычный 9 3 3" xfId="235" xr:uid="{00000000-0005-0000-0000-0000D6000000}"/>
    <cellStyle name="Обычный 9 3 4" xfId="236" xr:uid="{00000000-0005-0000-0000-0000D7000000}"/>
    <cellStyle name="Обычный 9 4" xfId="237" xr:uid="{00000000-0005-0000-0000-0000D8000000}"/>
    <cellStyle name="Обычный 9 5" xfId="238" xr:uid="{00000000-0005-0000-0000-0000D9000000}"/>
    <cellStyle name="Плохой" xfId="38" builtinId="27" customBuiltin="1"/>
    <cellStyle name="Плохой 2" xfId="95" xr:uid="{00000000-0005-0000-0000-0000DB000000}"/>
    <cellStyle name="Пояснение" xfId="39" builtinId="53" customBuiltin="1"/>
    <cellStyle name="Пояснение 2" xfId="96" xr:uid="{00000000-0005-0000-0000-0000DD000000}"/>
    <cellStyle name="Примечание" xfId="40" builtinId="10" customBuiltin="1"/>
    <cellStyle name="Примечание 2" xfId="97" xr:uid="{00000000-0005-0000-0000-0000DF000000}"/>
    <cellStyle name="Процентный 2" xfId="103" xr:uid="{00000000-0005-0000-0000-0000E0000000}"/>
    <cellStyle name="Процентный 3" xfId="104" xr:uid="{00000000-0005-0000-0000-0000E1000000}"/>
    <cellStyle name="Связанная ячейка" xfId="41" builtinId="24" customBuiltin="1"/>
    <cellStyle name="Связанная ячейка 2" xfId="98" xr:uid="{00000000-0005-0000-0000-0000E3000000}"/>
    <cellStyle name="Стиль 1" xfId="105" xr:uid="{00000000-0005-0000-0000-0000E4000000}"/>
    <cellStyle name="Текст предупреждения" xfId="42" builtinId="11" customBuiltin="1"/>
    <cellStyle name="Текст предупреждения 2" xfId="99" xr:uid="{00000000-0005-0000-0000-0000E6000000}"/>
    <cellStyle name="Финансовый 2" xfId="49" xr:uid="{00000000-0005-0000-0000-0000E7000000}"/>
    <cellStyle name="Финансовый 2 2" xfId="118" xr:uid="{00000000-0005-0000-0000-0000E8000000}"/>
    <cellStyle name="Финансовый 2 2 2" xfId="239" xr:uid="{00000000-0005-0000-0000-0000E9000000}"/>
    <cellStyle name="Финансовый 2 2 2 2" xfId="240" xr:uid="{00000000-0005-0000-0000-0000EA000000}"/>
    <cellStyle name="Финансовый 2 2 2 2 2" xfId="50" xr:uid="{00000000-0005-0000-0000-0000EB000000}"/>
    <cellStyle name="Финансовый 2 2 2 3" xfId="241" xr:uid="{00000000-0005-0000-0000-0000EC000000}"/>
    <cellStyle name="Финансовый 2 2 3" xfId="242" xr:uid="{00000000-0005-0000-0000-0000ED000000}"/>
    <cellStyle name="Финансовый 2 2 4" xfId="243" xr:uid="{00000000-0005-0000-0000-0000EE000000}"/>
    <cellStyle name="Финансовый 2 3" xfId="111" xr:uid="{00000000-0005-0000-0000-0000EF000000}"/>
    <cellStyle name="Финансовый 2 3 2" xfId="244" xr:uid="{00000000-0005-0000-0000-0000F0000000}"/>
    <cellStyle name="Финансовый 2 3 2 2" xfId="245" xr:uid="{00000000-0005-0000-0000-0000F1000000}"/>
    <cellStyle name="Финансовый 2 3 2 3" xfId="246" xr:uid="{00000000-0005-0000-0000-0000F2000000}"/>
    <cellStyle name="Финансовый 2 3 3" xfId="247" xr:uid="{00000000-0005-0000-0000-0000F3000000}"/>
    <cellStyle name="Финансовый 2 3 4" xfId="248" xr:uid="{00000000-0005-0000-0000-0000F4000000}"/>
    <cellStyle name="Финансовый 2 4" xfId="249" xr:uid="{00000000-0005-0000-0000-0000F5000000}"/>
    <cellStyle name="Финансовый 2 4 2" xfId="250" xr:uid="{00000000-0005-0000-0000-0000F6000000}"/>
    <cellStyle name="Финансовый 2 4 3" xfId="251" xr:uid="{00000000-0005-0000-0000-0000F7000000}"/>
    <cellStyle name="Финансовый 2 5" xfId="252" xr:uid="{00000000-0005-0000-0000-0000F8000000}"/>
    <cellStyle name="Финансовый 2 6" xfId="253" xr:uid="{00000000-0005-0000-0000-0000F9000000}"/>
    <cellStyle name="Финансовый 2 7" xfId="254" xr:uid="{00000000-0005-0000-0000-0000FA000000}"/>
    <cellStyle name="Финансовый 3" xfId="51" xr:uid="{00000000-0005-0000-0000-0000FB000000}"/>
    <cellStyle name="Финансовый 3 2" xfId="119" xr:uid="{00000000-0005-0000-0000-0000FC000000}"/>
    <cellStyle name="Финансовый 3 2 2" xfId="255" xr:uid="{00000000-0005-0000-0000-0000FD000000}"/>
    <cellStyle name="Финансовый 3 2 2 2" xfId="256" xr:uid="{00000000-0005-0000-0000-0000FE000000}"/>
    <cellStyle name="Финансовый 3 2 2 3" xfId="257" xr:uid="{00000000-0005-0000-0000-0000FF000000}"/>
    <cellStyle name="Финансовый 3 2 3" xfId="258" xr:uid="{00000000-0005-0000-0000-000000010000}"/>
    <cellStyle name="Финансовый 3 2 4" xfId="259" xr:uid="{00000000-0005-0000-0000-000001010000}"/>
    <cellStyle name="Финансовый 3 3" xfId="112" xr:uid="{00000000-0005-0000-0000-000002010000}"/>
    <cellStyle name="Финансовый 3 3 2" xfId="260" xr:uid="{00000000-0005-0000-0000-000003010000}"/>
    <cellStyle name="Финансовый 3 3 2 2" xfId="261" xr:uid="{00000000-0005-0000-0000-000004010000}"/>
    <cellStyle name="Финансовый 3 3 2 3" xfId="262" xr:uid="{00000000-0005-0000-0000-000005010000}"/>
    <cellStyle name="Финансовый 3 3 3" xfId="263" xr:uid="{00000000-0005-0000-0000-000006010000}"/>
    <cellStyle name="Финансовый 3 3 4" xfId="264" xr:uid="{00000000-0005-0000-0000-000007010000}"/>
    <cellStyle name="Финансовый 3 4" xfId="265" xr:uid="{00000000-0005-0000-0000-000008010000}"/>
    <cellStyle name="Финансовый 3 4 2" xfId="266" xr:uid="{00000000-0005-0000-0000-000009010000}"/>
    <cellStyle name="Финансовый 3 4 3" xfId="267" xr:uid="{00000000-0005-0000-0000-00000A010000}"/>
    <cellStyle name="Финансовый 3 5" xfId="268" xr:uid="{00000000-0005-0000-0000-00000B010000}"/>
    <cellStyle name="Финансовый 3 6" xfId="269" xr:uid="{00000000-0005-0000-0000-00000C010000}"/>
    <cellStyle name="Финансовый 3 7" xfId="270" xr:uid="{00000000-0005-0000-0000-00000D010000}"/>
    <cellStyle name="Хороший" xfId="43" builtinId="26" customBuiltin="1"/>
    <cellStyle name="Хороший 2" xfId="100" xr:uid="{00000000-0005-0000-0000-00000F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K38"/>
  <sheetViews>
    <sheetView showGridLines="0" tabSelected="1" zoomScale="60" zoomScaleNormal="60" zoomScaleSheetLayoutView="57" workbookViewId="0">
      <selection activeCell="C23" sqref="C23"/>
    </sheetView>
  </sheetViews>
  <sheetFormatPr defaultRowHeight="15" x14ac:dyDescent="0.25"/>
  <cols>
    <col min="1" max="1" width="12.5" style="5" customWidth="1"/>
    <col min="2" max="2" width="75.5" style="6" customWidth="1"/>
    <col min="3" max="9" width="22.125" style="6" customWidth="1"/>
    <col min="10" max="16384" width="9" style="7"/>
  </cols>
  <sheetData>
    <row r="1" spans="1:11" ht="18.75" x14ac:dyDescent="0.25">
      <c r="G1" s="24"/>
      <c r="H1" s="24"/>
      <c r="I1" s="24"/>
    </row>
    <row r="2" spans="1:11" ht="18.75" x14ac:dyDescent="0.25">
      <c r="G2" s="24"/>
      <c r="H2" s="24"/>
      <c r="I2" s="24"/>
    </row>
    <row r="3" spans="1:11" ht="18.75" x14ac:dyDescent="0.25">
      <c r="G3" s="24"/>
      <c r="H3" s="24"/>
      <c r="I3" s="24"/>
    </row>
    <row r="4" spans="1:11" ht="16.5" x14ac:dyDescent="0.25">
      <c r="A4" s="28" t="s">
        <v>17</v>
      </c>
      <c r="B4" s="28"/>
      <c r="C4" s="28"/>
      <c r="D4" s="28"/>
      <c r="E4" s="28"/>
      <c r="F4" s="28"/>
      <c r="G4" s="28"/>
      <c r="H4" s="28"/>
      <c r="I4" s="28"/>
    </row>
    <row r="5" spans="1:11" ht="16.5" x14ac:dyDescent="0.25">
      <c r="A5" s="8"/>
      <c r="B5" s="8"/>
      <c r="C5" s="8"/>
      <c r="D5" s="8"/>
      <c r="E5" s="8"/>
      <c r="F5" s="8"/>
      <c r="G5" s="8"/>
      <c r="H5" s="8"/>
      <c r="I5" s="8"/>
    </row>
    <row r="6" spans="1:11" ht="18.75" x14ac:dyDescent="0.25">
      <c r="A6" s="25" t="s">
        <v>33</v>
      </c>
      <c r="B6" s="25"/>
      <c r="C6" s="25"/>
      <c r="D6" s="25"/>
      <c r="E6" s="25"/>
      <c r="F6" s="25"/>
      <c r="G6" s="25"/>
      <c r="H6" s="25"/>
      <c r="I6" s="25"/>
    </row>
    <row r="7" spans="1:11" ht="15.75" x14ac:dyDescent="0.25">
      <c r="A7" s="26" t="s">
        <v>23</v>
      </c>
      <c r="B7" s="26"/>
      <c r="C7" s="26"/>
      <c r="D7" s="26"/>
      <c r="E7" s="26"/>
      <c r="F7" s="26"/>
      <c r="G7" s="26"/>
      <c r="H7" s="26"/>
      <c r="I7" s="26"/>
    </row>
    <row r="8" spans="1:11" ht="15.75" x14ac:dyDescent="0.25">
      <c r="A8" s="4"/>
      <c r="B8" s="4"/>
      <c r="C8" s="4"/>
      <c r="D8" s="4"/>
      <c r="E8" s="4"/>
      <c r="F8" s="4"/>
      <c r="G8" s="4"/>
      <c r="H8" s="4"/>
      <c r="I8" s="4"/>
    </row>
    <row r="9" spans="1:11" ht="18.75" x14ac:dyDescent="0.3">
      <c r="A9" s="27" t="s">
        <v>28</v>
      </c>
      <c r="B9" s="27"/>
      <c r="C9" s="27"/>
      <c r="D9" s="27"/>
      <c r="E9" s="27"/>
      <c r="F9" s="27"/>
      <c r="G9" s="27"/>
      <c r="H9" s="27"/>
      <c r="I9" s="27"/>
    </row>
    <row r="10" spans="1:11" s="10" customFormat="1" ht="15.75" x14ac:dyDescent="0.25">
      <c r="A10" s="9"/>
      <c r="B10" s="9"/>
      <c r="C10" s="9"/>
      <c r="D10" s="9"/>
      <c r="E10" s="9"/>
      <c r="F10" s="9"/>
      <c r="G10" s="9"/>
      <c r="H10" s="9"/>
      <c r="I10" s="9"/>
    </row>
    <row r="11" spans="1:11" ht="15.75" x14ac:dyDescent="0.25">
      <c r="A11" s="31" t="s">
        <v>0</v>
      </c>
      <c r="B11" s="32" t="s">
        <v>1</v>
      </c>
      <c r="C11" s="32" t="s">
        <v>18</v>
      </c>
      <c r="D11" s="32"/>
      <c r="E11" s="32"/>
      <c r="F11" s="32" t="s">
        <v>22</v>
      </c>
      <c r="G11" s="32" t="s">
        <v>29</v>
      </c>
      <c r="H11" s="29" t="s">
        <v>24</v>
      </c>
      <c r="I11" s="29" t="s">
        <v>30</v>
      </c>
    </row>
    <row r="12" spans="1:11" ht="65.25" customHeight="1" x14ac:dyDescent="0.25">
      <c r="A12" s="31"/>
      <c r="B12" s="32"/>
      <c r="C12" s="3" t="s">
        <v>25</v>
      </c>
      <c r="D12" s="3" t="s">
        <v>27</v>
      </c>
      <c r="E12" s="3" t="s">
        <v>31</v>
      </c>
      <c r="F12" s="32"/>
      <c r="G12" s="32"/>
      <c r="H12" s="30"/>
      <c r="I12" s="30"/>
    </row>
    <row r="13" spans="1:11" ht="15.75" x14ac:dyDescent="0.25">
      <c r="A13" s="2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</row>
    <row r="14" spans="1:11" ht="21" customHeight="1" x14ac:dyDescent="0.25">
      <c r="A14" s="16" t="s">
        <v>26</v>
      </c>
      <c r="B14" s="16" t="s">
        <v>21</v>
      </c>
      <c r="C14" s="16" t="s">
        <v>32</v>
      </c>
      <c r="D14" s="16" t="s">
        <v>32</v>
      </c>
      <c r="E14" s="16" t="s">
        <v>32</v>
      </c>
      <c r="F14" s="16" t="s">
        <v>32</v>
      </c>
      <c r="G14" s="16" t="s">
        <v>32</v>
      </c>
      <c r="H14" s="16" t="s">
        <v>32</v>
      </c>
      <c r="I14" s="16" t="s">
        <v>32</v>
      </c>
      <c r="K14" s="12"/>
    </row>
    <row r="15" spans="1:11" ht="66" x14ac:dyDescent="0.25">
      <c r="A15" s="2" t="s">
        <v>2</v>
      </c>
      <c r="B15" s="1" t="s">
        <v>19</v>
      </c>
      <c r="C15" s="13">
        <f>SUM(C16:C22)</f>
        <v>1225.69</v>
      </c>
      <c r="D15" s="13">
        <f t="shared" ref="D15:F15" si="0">SUM(D16:D22)</f>
        <v>411.12</v>
      </c>
      <c r="E15" s="13">
        <f t="shared" si="0"/>
        <v>91.373000000000005</v>
      </c>
      <c r="F15" s="13">
        <f t="shared" si="0"/>
        <v>576.06100000000004</v>
      </c>
      <c r="G15" s="13" t="s">
        <v>32</v>
      </c>
      <c r="H15" s="17" t="s">
        <v>32</v>
      </c>
      <c r="I15" s="13" t="s">
        <v>32</v>
      </c>
      <c r="K15" s="12"/>
    </row>
    <row r="16" spans="1:11" s="20" customFormat="1" ht="15.75" x14ac:dyDescent="0.25">
      <c r="A16" s="18" t="s">
        <v>4</v>
      </c>
      <c r="B16" s="19" t="s">
        <v>41</v>
      </c>
      <c r="C16" s="13">
        <v>24</v>
      </c>
      <c r="D16" s="13">
        <v>9.1300000000000008</v>
      </c>
      <c r="E16" s="13">
        <v>10.475</v>
      </c>
      <c r="F16" s="13">
        <f>(C16+D16+E16)/3</f>
        <v>14.535000000000002</v>
      </c>
      <c r="G16" s="13">
        <f>1370910.62/1000</f>
        <v>1370.9106200000001</v>
      </c>
      <c r="H16" s="17" t="s">
        <v>32</v>
      </c>
      <c r="I16" s="13">
        <f>IFERROR(F17*G17,"нд")</f>
        <v>108.983389</v>
      </c>
      <c r="K16" s="21"/>
    </row>
    <row r="17" spans="1:11" s="20" customFormat="1" ht="22.5" customHeight="1" x14ac:dyDescent="0.25">
      <c r="A17" s="18" t="s">
        <v>4</v>
      </c>
      <c r="B17" s="19" t="s">
        <v>42</v>
      </c>
      <c r="C17" s="13">
        <v>0</v>
      </c>
      <c r="D17" s="13">
        <v>0.1</v>
      </c>
      <c r="E17" s="13">
        <v>0</v>
      </c>
      <c r="F17" s="13">
        <f t="shared" ref="F17:F19" si="1">(C17+D17+E17)/3</f>
        <v>3.3333333333333333E-2</v>
      </c>
      <c r="G17" s="13">
        <f>3269501.67/1000</f>
        <v>3269.5016700000001</v>
      </c>
      <c r="H17" s="17" t="s">
        <v>32</v>
      </c>
      <c r="I17" s="13">
        <f t="shared" ref="I17:I30" si="2">IFERROR(F18*G18,"нд")</f>
        <v>8240.2428686133335</v>
      </c>
      <c r="K17" s="21"/>
    </row>
    <row r="18" spans="1:11" s="20" customFormat="1" ht="15.75" x14ac:dyDescent="0.25">
      <c r="A18" s="18" t="s">
        <v>5</v>
      </c>
      <c r="B18" s="19" t="s">
        <v>43</v>
      </c>
      <c r="C18" s="13">
        <v>1.69</v>
      </c>
      <c r="D18" s="13">
        <v>1.89</v>
      </c>
      <c r="E18" s="13">
        <v>0.89800000000000002</v>
      </c>
      <c r="F18" s="13">
        <f t="shared" si="1"/>
        <v>1.4926666666666666</v>
      </c>
      <c r="G18" s="13">
        <f>5520484.28/1000</f>
        <v>5520.4842800000006</v>
      </c>
      <c r="H18" s="17" t="s">
        <v>32</v>
      </c>
      <c r="I18" s="13">
        <f t="shared" si="2"/>
        <v>0</v>
      </c>
      <c r="K18" s="21"/>
    </row>
    <row r="19" spans="1:11" s="20" customFormat="1" ht="15.75" x14ac:dyDescent="0.25">
      <c r="A19" s="18" t="s">
        <v>5</v>
      </c>
      <c r="B19" s="19" t="s">
        <v>44</v>
      </c>
      <c r="C19" s="13">
        <v>0</v>
      </c>
      <c r="D19" s="13">
        <v>0</v>
      </c>
      <c r="E19" s="13">
        <v>0</v>
      </c>
      <c r="F19" s="13">
        <f t="shared" si="1"/>
        <v>0</v>
      </c>
      <c r="G19" s="13">
        <f>5151870.85/1000</f>
        <v>5151.8708499999993</v>
      </c>
      <c r="H19" s="17" t="s">
        <v>32</v>
      </c>
      <c r="I19" s="13" t="str">
        <f t="shared" si="2"/>
        <v>нд</v>
      </c>
      <c r="K19" s="21"/>
    </row>
    <row r="20" spans="1:11" s="20" customFormat="1" ht="31.5" x14ac:dyDescent="0.25">
      <c r="A20" s="18" t="s">
        <v>6</v>
      </c>
      <c r="B20" s="22" t="s">
        <v>14</v>
      </c>
      <c r="C20" s="13">
        <v>0</v>
      </c>
      <c r="D20" s="13">
        <v>0</v>
      </c>
      <c r="E20" s="13">
        <v>0</v>
      </c>
      <c r="F20" s="13">
        <v>0</v>
      </c>
      <c r="G20" s="13" t="s">
        <v>32</v>
      </c>
      <c r="H20" s="17" t="s">
        <v>32</v>
      </c>
      <c r="I20" s="13">
        <f t="shared" si="2"/>
        <v>5079.2224000000006</v>
      </c>
      <c r="K20" s="21"/>
    </row>
    <row r="21" spans="1:11" s="20" customFormat="1" ht="47.25" x14ac:dyDescent="0.25">
      <c r="A21" s="18" t="s">
        <v>7</v>
      </c>
      <c r="B21" s="22" t="s">
        <v>15</v>
      </c>
      <c r="C21" s="13">
        <v>1200</v>
      </c>
      <c r="D21" s="33">
        <v>400</v>
      </c>
      <c r="E21" s="13">
        <v>80</v>
      </c>
      <c r="F21" s="13">
        <f>(C21+D21+E21)/3</f>
        <v>560</v>
      </c>
      <c r="G21" s="13">
        <f>9070.04/1000</f>
        <v>9.0700400000000005</v>
      </c>
      <c r="H21" s="17" t="s">
        <v>32</v>
      </c>
      <c r="I21" s="13" t="str">
        <f t="shared" si="2"/>
        <v>нд</v>
      </c>
      <c r="K21" s="21"/>
    </row>
    <row r="22" spans="1:11" s="20" customFormat="1" ht="31.5" x14ac:dyDescent="0.25">
      <c r="A22" s="18" t="s">
        <v>12</v>
      </c>
      <c r="B22" s="22" t="s">
        <v>16</v>
      </c>
      <c r="C22" s="13">
        <v>0</v>
      </c>
      <c r="D22" s="13">
        <v>0</v>
      </c>
      <c r="E22" s="13">
        <v>0</v>
      </c>
      <c r="F22" s="13">
        <v>0</v>
      </c>
      <c r="G22" s="13" t="s">
        <v>32</v>
      </c>
      <c r="H22" s="17" t="s">
        <v>32</v>
      </c>
      <c r="I22" s="13" t="str">
        <f t="shared" si="2"/>
        <v>нд</v>
      </c>
      <c r="K22" s="21"/>
    </row>
    <row r="23" spans="1:11" s="20" customFormat="1" ht="66" x14ac:dyDescent="0.25">
      <c r="A23" s="18" t="s">
        <v>3</v>
      </c>
      <c r="B23" s="22" t="s">
        <v>20</v>
      </c>
      <c r="C23" s="13">
        <f>SUM(C24:C30)</f>
        <v>1166.32</v>
      </c>
      <c r="D23" s="13">
        <f t="shared" ref="D23:F23" si="3">SUM(D24:D30)</f>
        <v>3729.37</v>
      </c>
      <c r="E23" s="13">
        <f t="shared" si="3"/>
        <v>975.90099999999995</v>
      </c>
      <c r="F23" s="13">
        <f t="shared" si="3"/>
        <v>1957.1970000000001</v>
      </c>
      <c r="G23" s="13" t="s">
        <v>32</v>
      </c>
      <c r="H23" s="17" t="s">
        <v>32</v>
      </c>
      <c r="I23" s="13">
        <f t="shared" si="2"/>
        <v>1446.9749659300003</v>
      </c>
      <c r="K23" s="21"/>
    </row>
    <row r="24" spans="1:11" s="20" customFormat="1" ht="15.75" x14ac:dyDescent="0.25">
      <c r="A24" s="18" t="s">
        <v>8</v>
      </c>
      <c r="B24" s="19" t="s">
        <v>41</v>
      </c>
      <c r="C24" s="13">
        <v>1.01</v>
      </c>
      <c r="D24" s="13">
        <v>0.42</v>
      </c>
      <c r="E24" s="13">
        <v>1.7509999999999999</v>
      </c>
      <c r="F24" s="13">
        <f t="shared" ref="F24:F27" si="4">(C24+D24+E24)/3</f>
        <v>1.0603333333333333</v>
      </c>
      <c r="G24" s="13">
        <f>1364641.59/1000</f>
        <v>1364.6415900000002</v>
      </c>
      <c r="H24" s="17" t="s">
        <v>32</v>
      </c>
      <c r="I24" s="13">
        <f t="shared" si="2"/>
        <v>1333.5537164</v>
      </c>
      <c r="K24" s="21"/>
    </row>
    <row r="25" spans="1:11" s="20" customFormat="1" ht="15.75" x14ac:dyDescent="0.25">
      <c r="A25" s="18" t="s">
        <v>8</v>
      </c>
      <c r="B25" s="19" t="s">
        <v>42</v>
      </c>
      <c r="C25" s="13">
        <v>0</v>
      </c>
      <c r="D25" s="13">
        <v>1.64</v>
      </c>
      <c r="E25" s="13">
        <v>0</v>
      </c>
      <c r="F25" s="13">
        <f t="shared" si="4"/>
        <v>0.54666666666666663</v>
      </c>
      <c r="G25" s="13">
        <f>2439427.53/1000</f>
        <v>2439.4275299999999</v>
      </c>
      <c r="H25" s="17" t="s">
        <v>32</v>
      </c>
      <c r="I25" s="13">
        <f t="shared" si="2"/>
        <v>38210.948434400001</v>
      </c>
      <c r="K25" s="21"/>
    </row>
    <row r="26" spans="1:11" s="20" customFormat="1" ht="15.75" x14ac:dyDescent="0.25">
      <c r="A26" s="18" t="s">
        <v>9</v>
      </c>
      <c r="B26" s="19" t="s">
        <v>43</v>
      </c>
      <c r="C26" s="13">
        <v>3.6</v>
      </c>
      <c r="D26" s="13">
        <v>10.41</v>
      </c>
      <c r="E26" s="13">
        <v>5.45</v>
      </c>
      <c r="F26" s="13">
        <f t="shared" si="4"/>
        <v>6.4866666666666672</v>
      </c>
      <c r="G26" s="13">
        <f>5890690.92/1000</f>
        <v>5890.69092</v>
      </c>
      <c r="H26" s="17" t="s">
        <v>32</v>
      </c>
      <c r="I26" s="13">
        <f t="shared" si="2"/>
        <v>14931.382656733336</v>
      </c>
      <c r="K26" s="21"/>
    </row>
    <row r="27" spans="1:11" s="20" customFormat="1" ht="15.75" x14ac:dyDescent="0.25">
      <c r="A27" s="18" t="s">
        <v>9</v>
      </c>
      <c r="B27" s="19" t="s">
        <v>44</v>
      </c>
      <c r="C27" s="13">
        <v>1.71</v>
      </c>
      <c r="D27" s="13">
        <v>4.9000000000000004</v>
      </c>
      <c r="E27" s="13">
        <v>0.7</v>
      </c>
      <c r="F27" s="13">
        <f t="shared" si="4"/>
        <v>2.436666666666667</v>
      </c>
      <c r="G27" s="13">
        <f>6127790.42/1000</f>
        <v>6127.7904200000003</v>
      </c>
      <c r="H27" s="17" t="s">
        <v>32</v>
      </c>
      <c r="I27" s="13" t="str">
        <f t="shared" si="2"/>
        <v>нд</v>
      </c>
      <c r="K27" s="21"/>
    </row>
    <row r="28" spans="1:11" s="20" customFormat="1" ht="31.5" x14ac:dyDescent="0.25">
      <c r="A28" s="18" t="s">
        <v>10</v>
      </c>
      <c r="B28" s="22" t="s">
        <v>14</v>
      </c>
      <c r="C28" s="13">
        <v>0</v>
      </c>
      <c r="D28" s="13">
        <v>0</v>
      </c>
      <c r="E28" s="13">
        <v>0</v>
      </c>
      <c r="F28" s="13">
        <v>0</v>
      </c>
      <c r="G28" s="13" t="s">
        <v>32</v>
      </c>
      <c r="H28" s="17" t="s">
        <v>32</v>
      </c>
      <c r="I28" s="13">
        <f t="shared" si="2"/>
        <v>17656.344533333337</v>
      </c>
      <c r="K28" s="21"/>
    </row>
    <row r="29" spans="1:11" s="20" customFormat="1" ht="47.25" x14ac:dyDescent="0.25">
      <c r="A29" s="18" t="s">
        <v>11</v>
      </c>
      <c r="B29" s="22" t="s">
        <v>15</v>
      </c>
      <c r="C29" s="13">
        <v>1160</v>
      </c>
      <c r="D29" s="13">
        <v>3712</v>
      </c>
      <c r="E29" s="13">
        <v>968</v>
      </c>
      <c r="F29" s="13">
        <f>(C29+D29+E29)/3</f>
        <v>1946.6666666666667</v>
      </c>
      <c r="G29" s="13">
        <f>9070.04/1000</f>
        <v>9.0700400000000005</v>
      </c>
      <c r="H29" s="17" t="s">
        <v>32</v>
      </c>
      <c r="I29" s="13" t="str">
        <f t="shared" si="2"/>
        <v>нд</v>
      </c>
      <c r="K29" s="21"/>
    </row>
    <row r="30" spans="1:11" ht="31.5" x14ac:dyDescent="0.25">
      <c r="A30" s="2" t="s">
        <v>13</v>
      </c>
      <c r="B30" s="1" t="s">
        <v>16</v>
      </c>
      <c r="C30" s="13">
        <v>0</v>
      </c>
      <c r="D30" s="13">
        <v>0</v>
      </c>
      <c r="E30" s="13">
        <v>0</v>
      </c>
      <c r="F30" s="13">
        <v>0</v>
      </c>
      <c r="G30" s="13" t="s">
        <v>32</v>
      </c>
      <c r="H30" s="17" t="s">
        <v>32</v>
      </c>
      <c r="I30" s="13">
        <f t="shared" si="2"/>
        <v>0</v>
      </c>
      <c r="K30" s="12"/>
    </row>
    <row r="31" spans="1:11" x14ac:dyDescent="0.25">
      <c r="E31" s="11"/>
    </row>
    <row r="32" spans="1:11" ht="18" x14ac:dyDescent="0.25">
      <c r="B32" s="14" t="s">
        <v>34</v>
      </c>
      <c r="C32" s="15"/>
      <c r="D32" s="15"/>
      <c r="E32" s="15"/>
      <c r="F32" s="15"/>
      <c r="G32" s="14"/>
      <c r="H32" s="14"/>
      <c r="I32" s="14"/>
    </row>
    <row r="33" spans="2:9" x14ac:dyDescent="0.25">
      <c r="B33" s="23" t="s">
        <v>35</v>
      </c>
      <c r="C33" s="23"/>
      <c r="D33" s="23"/>
      <c r="E33" s="23"/>
      <c r="F33" s="23"/>
      <c r="G33" s="23"/>
      <c r="H33" s="23"/>
      <c r="I33" s="23"/>
    </row>
    <row r="34" spans="2:9" ht="18" x14ac:dyDescent="0.25">
      <c r="B34" s="14" t="s">
        <v>36</v>
      </c>
      <c r="C34" s="15"/>
      <c r="D34" s="15"/>
      <c r="E34" s="15"/>
      <c r="F34" s="15"/>
      <c r="G34" s="14"/>
      <c r="H34" s="14"/>
      <c r="I34" s="14"/>
    </row>
    <row r="35" spans="2:9" ht="18" x14ac:dyDescent="0.25">
      <c r="B35" s="14" t="s">
        <v>37</v>
      </c>
      <c r="C35" s="15"/>
      <c r="D35" s="15"/>
      <c r="E35" s="15"/>
      <c r="F35" s="15"/>
      <c r="G35" s="14"/>
      <c r="H35" s="14"/>
      <c r="I35" s="14"/>
    </row>
    <row r="36" spans="2:9" ht="18" x14ac:dyDescent="0.25">
      <c r="B36" s="14" t="s">
        <v>38</v>
      </c>
      <c r="C36" s="15"/>
      <c r="D36" s="15"/>
      <c r="E36" s="15"/>
      <c r="F36" s="15"/>
      <c r="G36" s="14"/>
      <c r="H36" s="14"/>
      <c r="I36" s="14"/>
    </row>
    <row r="37" spans="2:9" x14ac:dyDescent="0.25">
      <c r="B37" s="23" t="s">
        <v>39</v>
      </c>
      <c r="C37" s="23"/>
      <c r="D37" s="23"/>
      <c r="E37" s="23"/>
      <c r="F37" s="23"/>
      <c r="G37" s="23"/>
      <c r="H37" s="23"/>
      <c r="I37" s="23"/>
    </row>
    <row r="38" spans="2:9" ht="18" x14ac:dyDescent="0.25">
      <c r="B38" s="14" t="s">
        <v>40</v>
      </c>
      <c r="C38" s="15"/>
      <c r="D38" s="15"/>
      <c r="E38" s="15"/>
      <c r="F38" s="15"/>
      <c r="G38" s="14"/>
      <c r="H38" s="14"/>
      <c r="I38" s="14"/>
    </row>
  </sheetData>
  <mergeCells count="16">
    <mergeCell ref="B33:I33"/>
    <mergeCell ref="B37:I37"/>
    <mergeCell ref="G1:I1"/>
    <mergeCell ref="G2:I2"/>
    <mergeCell ref="G3:I3"/>
    <mergeCell ref="A6:I6"/>
    <mergeCell ref="A7:I7"/>
    <mergeCell ref="A9:I9"/>
    <mergeCell ref="A4:I4"/>
    <mergeCell ref="H11:H12"/>
    <mergeCell ref="I11:I12"/>
    <mergeCell ref="A11:A12"/>
    <mergeCell ref="B11:B12"/>
    <mergeCell ref="C11:E11"/>
    <mergeCell ref="F11:F12"/>
    <mergeCell ref="G11:G12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4" firstPageNumber="7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Козлова Юлия Валериевна</cp:lastModifiedBy>
  <cp:lastPrinted>2016-05-12T07:53:58Z</cp:lastPrinted>
  <dcterms:created xsi:type="dcterms:W3CDTF">2009-07-27T10:10:26Z</dcterms:created>
  <dcterms:modified xsi:type="dcterms:W3CDTF">2023-09-25T06:48:52Z</dcterms:modified>
</cp:coreProperties>
</file>