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0г_2020г\Отправка\Форматы\"/>
    </mc:Choice>
  </mc:AlternateContent>
  <bookViews>
    <workbookView xWindow="0" yWindow="0" windowWidth="28800" windowHeight="12435"/>
  </bookViews>
  <sheets>
    <sheet name="ФЭМ" sheetId="3" r:id="rId1"/>
  </sheets>
  <definedNames>
    <definedName name="_xlnm._FilterDatabase" localSheetId="0" hidden="1">ФЭМ!$A$21:$R$451</definedName>
    <definedName name="_xlnm.Print_Titles" localSheetId="0">ФЭМ!$19:$20</definedName>
    <definedName name="_xlnm.Print_Area" localSheetId="0">ФЭМ!$A$1:$R$451</definedName>
  </definedNames>
  <calcPr calcId="152511"/>
</workbook>
</file>

<file path=xl/calcChain.xml><?xml version="1.0" encoding="utf-8"?>
<calcChain xmlns="http://schemas.openxmlformats.org/spreadsheetml/2006/main">
  <c r="P437" i="3" l="1"/>
  <c r="P438" i="3" s="1"/>
  <c r="P386" i="3"/>
  <c r="P239" i="3" l="1"/>
  <c r="P354" i="3" l="1"/>
  <c r="N354" i="3"/>
  <c r="R352" i="3" l="1"/>
  <c r="P376" i="3" l="1"/>
  <c r="N376" i="3"/>
  <c r="T345" i="3" l="1"/>
  <c r="W68" i="3"/>
  <c r="N414" i="3"/>
  <c r="P371" i="3"/>
  <c r="L371" i="3"/>
  <c r="J371" i="3"/>
  <c r="H371" i="3"/>
  <c r="P430" i="3" l="1"/>
  <c r="N430" i="3"/>
  <c r="P406" i="3"/>
  <c r="P414" i="3"/>
  <c r="N386" i="3"/>
  <c r="N406" i="3" l="1"/>
  <c r="P237" i="3" l="1"/>
  <c r="P225" i="3"/>
  <c r="N371" i="3" l="1"/>
  <c r="T302" i="3" l="1"/>
  <c r="T300" i="3"/>
  <c r="T298" i="3"/>
  <c r="T296" i="3"/>
  <c r="T294" i="3"/>
  <c r="T292" i="3"/>
  <c r="T291" i="3"/>
  <c r="T290" i="3"/>
  <c r="T79" i="3"/>
  <c r="T74" i="3"/>
  <c r="T63" i="3"/>
  <c r="T61" i="3"/>
  <c r="T59" i="3"/>
  <c r="S302" i="3"/>
  <c r="S300" i="3"/>
  <c r="S298" i="3"/>
  <c r="S296" i="3"/>
  <c r="S294" i="3"/>
  <c r="S292" i="3"/>
  <c r="S291" i="3"/>
  <c r="S290" i="3"/>
  <c r="S79" i="3"/>
  <c r="S74" i="3"/>
  <c r="S63" i="3"/>
  <c r="S61" i="3"/>
  <c r="S59" i="3"/>
  <c r="Q204" i="3" l="1"/>
  <c r="N161" i="3"/>
  <c r="R447" i="3" l="1"/>
  <c r="Q447" i="3"/>
  <c r="R446" i="3"/>
  <c r="Q446" i="3"/>
  <c r="R445" i="3"/>
  <c r="Q445" i="3"/>
  <c r="R444" i="3"/>
  <c r="Q444" i="3"/>
  <c r="R367" i="3" l="1"/>
  <c r="N348" i="3"/>
  <c r="P343" i="3"/>
  <c r="N343" i="3"/>
  <c r="N147" i="3"/>
  <c r="N145" i="3"/>
  <c r="Q270" i="3"/>
  <c r="R270" i="3"/>
  <c r="N239" i="3"/>
  <c r="R251" i="3"/>
  <c r="Q251" i="3"/>
  <c r="Q264" i="3"/>
  <c r="R264" i="3"/>
  <c r="Q266" i="3"/>
  <c r="R266" i="3"/>
  <c r="Q268" i="3"/>
  <c r="R268" i="3"/>
  <c r="Q280" i="3"/>
  <c r="R280" i="3"/>
  <c r="Q282" i="3"/>
  <c r="R282" i="3"/>
  <c r="Q285" i="3"/>
  <c r="R285" i="3"/>
  <c r="Q290" i="3"/>
  <c r="R290" i="3"/>
  <c r="Q291" i="3"/>
  <c r="Q292" i="3"/>
  <c r="R292" i="3"/>
  <c r="Q294" i="3"/>
  <c r="R294" i="3"/>
  <c r="Q296" i="3"/>
  <c r="R296" i="3"/>
  <c r="Q298" i="3"/>
  <c r="R298" i="3"/>
  <c r="Q300" i="3"/>
  <c r="R300" i="3"/>
  <c r="Q302" i="3"/>
  <c r="R302" i="3"/>
  <c r="Q304" i="3"/>
  <c r="R304" i="3"/>
  <c r="Q239" i="3"/>
  <c r="R238" i="3"/>
  <c r="Q238" i="3"/>
  <c r="R227" i="3"/>
  <c r="Q227" i="3"/>
  <c r="R226" i="3"/>
  <c r="Q226" i="3"/>
  <c r="R221" i="3"/>
  <c r="Q221" i="3"/>
  <c r="R220" i="3"/>
  <c r="Q220" i="3"/>
  <c r="R219" i="3"/>
  <c r="Q219" i="3"/>
  <c r="R218" i="3"/>
  <c r="Q218" i="3"/>
  <c r="R217" i="3"/>
  <c r="Q217" i="3"/>
  <c r="R216" i="3"/>
  <c r="Q216" i="3"/>
  <c r="R215" i="3"/>
  <c r="Q215" i="3"/>
  <c r="R214" i="3"/>
  <c r="Q214" i="3"/>
  <c r="R213" i="3"/>
  <c r="Q213" i="3"/>
  <c r="R212" i="3"/>
  <c r="Q212" i="3"/>
  <c r="R208" i="3"/>
  <c r="Q208" i="3"/>
  <c r="R207" i="3"/>
  <c r="Q207" i="3"/>
  <c r="R206" i="3"/>
  <c r="Q206" i="3"/>
  <c r="R205" i="3"/>
  <c r="Q205" i="3"/>
  <c r="R204" i="3"/>
  <c r="R347" i="3"/>
  <c r="Q347" i="3"/>
  <c r="R346" i="3"/>
  <c r="Q346" i="3"/>
  <c r="R342" i="3"/>
  <c r="Q342" i="3"/>
  <c r="R341" i="3"/>
  <c r="Q341" i="3"/>
  <c r="R162" i="3"/>
  <c r="R291" i="3"/>
  <c r="R451" i="3"/>
  <c r="R450" i="3"/>
  <c r="R449" i="3"/>
  <c r="R448" i="3"/>
  <c r="R442" i="3"/>
  <c r="R441" i="3"/>
  <c r="R440" i="3"/>
  <c r="R439" i="3"/>
  <c r="R438" i="3"/>
  <c r="R435" i="3"/>
  <c r="R434" i="3"/>
  <c r="R433" i="3"/>
  <c r="R59" i="3"/>
  <c r="N162" i="3"/>
  <c r="P348" i="3"/>
  <c r="Q433" i="3"/>
  <c r="Q434" i="3"/>
  <c r="Q435" i="3"/>
  <c r="Q438" i="3"/>
  <c r="Q439" i="3"/>
  <c r="Q440" i="3"/>
  <c r="Q441" i="3"/>
  <c r="Q442" i="3"/>
  <c r="Q451" i="3"/>
  <c r="Q450" i="3"/>
  <c r="Q449" i="3"/>
  <c r="Q448" i="3"/>
  <c r="Q59" i="3"/>
  <c r="Q162" i="3"/>
  <c r="Q161" i="3"/>
  <c r="R161" i="3"/>
  <c r="F376" i="3"/>
  <c r="E376" i="3"/>
  <c r="D376" i="3"/>
  <c r="F348" i="3"/>
  <c r="D348" i="3"/>
  <c r="F56" i="3"/>
  <c r="Q164" i="3"/>
  <c r="R239" i="3"/>
  <c r="E132" i="3" l="1"/>
  <c r="D87" i="3"/>
  <c r="D81" i="3"/>
  <c r="F132" i="3"/>
  <c r="D350" i="3"/>
  <c r="E420" i="3"/>
  <c r="F55" i="3"/>
  <c r="F89" i="3"/>
  <c r="F155" i="3"/>
  <c r="F87" i="3"/>
  <c r="E348" i="3"/>
  <c r="D132" i="3"/>
  <c r="D153" i="3"/>
  <c r="E56" i="3"/>
  <c r="E350" i="3"/>
  <c r="F76" i="3"/>
  <c r="F343" i="3"/>
  <c r="N72" i="3"/>
  <c r="F130" i="3"/>
  <c r="F350" i="3"/>
  <c r="E87" i="3"/>
  <c r="D52" i="3"/>
  <c r="F153" i="3"/>
  <c r="F81" i="3"/>
  <c r="D56" i="3"/>
  <c r="F462" i="3"/>
  <c r="D305" i="3"/>
  <c r="F52" i="3"/>
  <c r="D388" i="3"/>
  <c r="E388" i="3"/>
  <c r="N350" i="3"/>
  <c r="N62" i="3"/>
  <c r="E305" i="3"/>
  <c r="F96" i="3"/>
  <c r="D130" i="3"/>
  <c r="D89" i="3"/>
  <c r="F37" i="3"/>
  <c r="E153" i="3"/>
  <c r="E52" i="3"/>
  <c r="D343" i="3"/>
  <c r="D37" i="3"/>
  <c r="E462" i="3"/>
  <c r="E343" i="3"/>
  <c r="E96" i="3"/>
  <c r="D76" i="3"/>
  <c r="E89" i="3"/>
  <c r="E37" i="3"/>
  <c r="E76" i="3"/>
  <c r="D155" i="3"/>
  <c r="E130" i="3"/>
  <c r="F420" i="3"/>
  <c r="D420" i="3"/>
  <c r="D462" i="3"/>
  <c r="D96" i="3"/>
  <c r="E81" i="3"/>
  <c r="F388" i="3"/>
  <c r="F305" i="3"/>
  <c r="N89" i="3"/>
  <c r="N138" i="3"/>
  <c r="N452" i="3"/>
  <c r="N87" i="3"/>
  <c r="P247" i="3"/>
  <c r="N108" i="3"/>
  <c r="E55" i="3" l="1"/>
  <c r="D55" i="3"/>
  <c r="D95" i="3"/>
  <c r="F109" i="3"/>
  <c r="D109" i="3"/>
  <c r="F95" i="3"/>
  <c r="E109" i="3"/>
  <c r="E95" i="3"/>
  <c r="N454" i="3"/>
  <c r="D160" i="3" l="1"/>
  <c r="D123" i="3"/>
  <c r="E160" i="3"/>
  <c r="E123" i="3"/>
  <c r="F123" i="3"/>
  <c r="F160" i="3"/>
  <c r="F165" i="3" l="1"/>
  <c r="D138" i="3"/>
  <c r="F138" i="3"/>
  <c r="D165" i="3"/>
  <c r="E138" i="3"/>
  <c r="E165" i="3"/>
  <c r="Q163" i="3" l="1"/>
  <c r="T105" i="3" l="1"/>
  <c r="T44" i="3"/>
  <c r="T46" i="3"/>
  <c r="T58" i="3"/>
  <c r="S67" i="3"/>
  <c r="S71" i="3"/>
  <c r="S101" i="3"/>
  <c r="S173" i="3"/>
  <c r="T173" i="3" s="1"/>
  <c r="S195" i="3"/>
  <c r="S199" i="3"/>
  <c r="Q269" i="3"/>
  <c r="Q297" i="3"/>
  <c r="S29" i="3"/>
  <c r="S31" i="3"/>
  <c r="T80" i="3"/>
  <c r="T67" i="3"/>
  <c r="S70" i="3"/>
  <c r="T71" i="3"/>
  <c r="S100" i="3"/>
  <c r="M313" i="3"/>
  <c r="S190" i="3"/>
  <c r="S198" i="3"/>
  <c r="S344" i="3"/>
  <c r="T29" i="3"/>
  <c r="T31" i="3"/>
  <c r="T98" i="3"/>
  <c r="S105" i="3"/>
  <c r="S44" i="3"/>
  <c r="S46" i="3"/>
  <c r="T47" i="3"/>
  <c r="T60" i="3"/>
  <c r="T69" i="3"/>
  <c r="S75" i="3"/>
  <c r="T78" i="3"/>
  <c r="S104" i="3"/>
  <c r="T106" i="3"/>
  <c r="Q271" i="3"/>
  <c r="Q286" i="3"/>
  <c r="J462" i="3"/>
  <c r="I462" i="3"/>
  <c r="J376" i="3"/>
  <c r="I376" i="3"/>
  <c r="S80" i="3"/>
  <c r="S103" i="3"/>
  <c r="T68" i="3"/>
  <c r="T75" i="3"/>
  <c r="T104" i="3"/>
  <c r="L376" i="3"/>
  <c r="K376" i="3"/>
  <c r="T32" i="3"/>
  <c r="T103" i="3"/>
  <c r="T38" i="3"/>
  <c r="S64" i="3"/>
  <c r="T101" i="3"/>
  <c r="S107" i="3"/>
  <c r="S194" i="3"/>
  <c r="Q265" i="3"/>
  <c r="Q295" i="3"/>
  <c r="T23" i="3"/>
  <c r="S98" i="3"/>
  <c r="T57" i="3"/>
  <c r="S60" i="3"/>
  <c r="T64" i="3"/>
  <c r="S69" i="3"/>
  <c r="T70" i="3"/>
  <c r="S78" i="3"/>
  <c r="T100" i="3"/>
  <c r="S106" i="3"/>
  <c r="T107" i="3"/>
  <c r="Q191" i="3"/>
  <c r="R191" i="3"/>
  <c r="S192" i="3"/>
  <c r="Q236" i="3"/>
  <c r="Q254" i="3"/>
  <c r="Q293" i="3"/>
  <c r="Q301" i="3"/>
  <c r="T344" i="3"/>
  <c r="Q349" i="3"/>
  <c r="Q367" i="3"/>
  <c r="Q299" i="3" l="1"/>
  <c r="S345" i="3"/>
  <c r="U345" i="3" s="1"/>
  <c r="U347" i="3" s="1"/>
  <c r="S57" i="3"/>
  <c r="K313" i="3"/>
  <c r="Q198" i="3"/>
  <c r="V68" i="3"/>
  <c r="Y68" i="3" s="1"/>
  <c r="S68" i="3"/>
  <c r="Q413" i="3"/>
  <c r="L313" i="3"/>
  <c r="O313" i="3"/>
  <c r="Q167" i="3"/>
  <c r="Q200" i="3"/>
  <c r="Q210" i="3"/>
  <c r="Q222" i="3"/>
  <c r="Q224" i="3"/>
  <c r="Q247" i="3" s="1"/>
  <c r="Q157" i="3"/>
  <c r="Q223" i="3"/>
  <c r="Q203" i="3"/>
  <c r="Q228" i="3"/>
  <c r="Q173" i="3"/>
  <c r="K462" i="3"/>
  <c r="Q189" i="3"/>
  <c r="O462" i="3"/>
  <c r="R413" i="3"/>
  <c r="Q175" i="3"/>
  <c r="Q176" i="3"/>
  <c r="Q194" i="3"/>
  <c r="Q195" i="3"/>
  <c r="L462" i="3"/>
  <c r="Q197" i="3"/>
  <c r="Q199" i="3"/>
  <c r="Q235" i="3"/>
  <c r="Q190" i="3"/>
  <c r="Q240" i="3"/>
  <c r="M462" i="3"/>
  <c r="Q196" i="3"/>
  <c r="Q192" i="3"/>
  <c r="U346" i="3" l="1"/>
  <c r="Q243" i="3"/>
  <c r="Q244" i="3" s="1"/>
  <c r="Q246" i="3"/>
  <c r="Q248" i="3" s="1"/>
  <c r="R344" i="3"/>
  <c r="Q344" i="3"/>
  <c r="Q117" i="3"/>
  <c r="S145" i="3"/>
  <c r="Q156" i="3"/>
  <c r="R429" i="3"/>
  <c r="Q429" i="3"/>
  <c r="R406" i="3"/>
  <c r="Q406" i="3"/>
  <c r="Q23" i="3"/>
  <c r="Q305" i="3" s="1"/>
  <c r="R74" i="3"/>
  <c r="Q74" i="3"/>
  <c r="R340" i="3"/>
  <c r="Q340" i="3"/>
  <c r="R345" i="3"/>
  <c r="Q345" i="3"/>
  <c r="Q431" i="3"/>
  <c r="R431" i="3"/>
  <c r="R31" i="3"/>
  <c r="Q31" i="3"/>
  <c r="Q432" i="3"/>
  <c r="R432" i="3"/>
  <c r="Q420" i="3"/>
  <c r="R420" i="3"/>
  <c r="R63" i="3"/>
  <c r="Q63" i="3"/>
  <c r="Q124" i="3"/>
  <c r="Q46" i="3"/>
  <c r="Q374" i="3"/>
  <c r="Q399" i="3"/>
  <c r="R427" i="3"/>
  <c r="Q427" i="3"/>
  <c r="Q436" i="3"/>
  <c r="R436" i="3"/>
  <c r="Q29" i="3"/>
  <c r="Q311" i="3" s="1"/>
  <c r="Q61" i="3"/>
  <c r="R61" i="3"/>
  <c r="Q79" i="3"/>
  <c r="R79" i="3"/>
  <c r="Q80" i="3"/>
  <c r="R373" i="3"/>
  <c r="S147" i="3"/>
  <c r="Q414" i="3" l="1"/>
  <c r="R400" i="3"/>
  <c r="Q375" i="3"/>
  <c r="G376" i="3"/>
  <c r="Q376" i="3" s="1"/>
  <c r="R414" i="3"/>
  <c r="R375" i="3"/>
  <c r="R376" i="3" s="1"/>
  <c r="H376" i="3"/>
  <c r="Q384" i="3"/>
  <c r="Q237" i="3"/>
  <c r="R348" i="3"/>
  <c r="Q348" i="3"/>
  <c r="Q400" i="3"/>
  <c r="H462" i="3"/>
  <c r="R155" i="3"/>
  <c r="Q155" i="3"/>
  <c r="Q281" i="3"/>
  <c r="S62" i="3"/>
  <c r="Q132" i="3"/>
  <c r="Q147" i="3"/>
  <c r="S108" i="3"/>
  <c r="S72" i="3"/>
  <c r="G462" i="3"/>
  <c r="Q373" i="3"/>
  <c r="Q209" i="3"/>
  <c r="Q437" i="3"/>
  <c r="R437" i="3"/>
  <c r="Q225" i="3"/>
  <c r="Q187" i="3" l="1"/>
  <c r="Q343" i="3"/>
  <c r="Q428" i="3"/>
  <c r="Q89" i="3"/>
  <c r="Q184" i="3"/>
  <c r="Q234" i="3"/>
  <c r="Q37" i="3"/>
  <c r="Q387" i="3"/>
  <c r="R343" i="3"/>
  <c r="Q211" i="3"/>
  <c r="Q388" i="3" l="1"/>
  <c r="N251" i="3"/>
  <c r="Q430" i="3"/>
  <c r="Q241" i="3" l="1"/>
  <c r="Q100" i="3" l="1"/>
  <c r="Q78" i="3"/>
  <c r="Q75" i="3"/>
  <c r="Q64" i="3" l="1"/>
  <c r="Q57" i="3"/>
  <c r="Q107" i="3"/>
  <c r="Q67" i="3"/>
  <c r="Q98" i="3"/>
  <c r="Q106" i="3"/>
  <c r="Q69" i="3"/>
  <c r="Q105" i="3"/>
  <c r="L354" i="3"/>
  <c r="R354" i="3" s="1"/>
  <c r="Q70" i="3"/>
  <c r="Q60" i="3"/>
  <c r="Q104" i="3"/>
  <c r="Q101" i="3"/>
  <c r="Q71" i="3"/>
  <c r="Q201" i="3" l="1"/>
  <c r="Q56" i="3"/>
  <c r="Q103" i="3"/>
  <c r="Q350" i="3"/>
  <c r="Q72" i="3"/>
  <c r="Q62" i="3"/>
  <c r="Q99" i="3" l="1"/>
  <c r="Q97" i="3"/>
  <c r="Q55" i="3"/>
  <c r="Q108" i="3"/>
  <c r="Q96" i="3" l="1"/>
  <c r="Q53" i="3"/>
  <c r="Q102" i="3"/>
  <c r="Q44" i="3" l="1"/>
  <c r="Q38" i="3"/>
  <c r="U68" i="3"/>
  <c r="X68" i="3" s="1"/>
  <c r="Q68" i="3"/>
  <c r="Q115" i="3"/>
  <c r="Q73" i="3" l="1"/>
  <c r="Q87" i="3"/>
  <c r="Q52" i="3"/>
  <c r="Q130" i="3"/>
  <c r="Q81" i="3"/>
  <c r="Q76" i="3" l="1"/>
  <c r="Q138" i="3"/>
  <c r="Q145" i="3"/>
  <c r="Q109" i="3"/>
  <c r="Q95" i="3"/>
  <c r="Q139" i="3" l="1"/>
  <c r="Q160" i="3"/>
  <c r="Q165" i="3" s="1"/>
  <c r="Q123" i="3"/>
  <c r="Q153" i="3" l="1"/>
  <c r="Q158" i="3"/>
  <c r="Q154" i="3" l="1"/>
  <c r="Q185" i="3" l="1"/>
  <c r="Q242" i="3" s="1"/>
  <c r="Q250" i="3" s="1"/>
  <c r="Q202" i="3" l="1"/>
  <c r="Q283" i="3" l="1"/>
  <c r="Q252" i="3"/>
  <c r="Q303" i="3" l="1"/>
  <c r="R399" i="3" l="1"/>
  <c r="R349" i="3"/>
  <c r="R374" i="3" l="1"/>
  <c r="P211" i="3"/>
  <c r="P462" i="3"/>
  <c r="R107" i="3"/>
  <c r="R104" i="3"/>
  <c r="R430" i="3" l="1"/>
  <c r="R428" i="3"/>
  <c r="R101" i="3"/>
  <c r="R98" i="3"/>
  <c r="R60" i="3"/>
  <c r="R78" i="3"/>
  <c r="R71" i="3" l="1"/>
  <c r="R100" i="3"/>
  <c r="P350" i="3"/>
  <c r="R350" i="3" s="1"/>
  <c r="R106" i="3"/>
  <c r="R67" i="3"/>
  <c r="P311" i="3"/>
  <c r="R29" i="3"/>
  <c r="R69" i="3"/>
  <c r="R75" i="3"/>
  <c r="R105" i="3" l="1"/>
  <c r="P72" i="3"/>
  <c r="R70" i="3"/>
  <c r="P56" i="3"/>
  <c r="T56" i="3" s="1"/>
  <c r="R57" i="3"/>
  <c r="P62" i="3"/>
  <c r="R64" i="3"/>
  <c r="R72" i="3" l="1"/>
  <c r="T72" i="3"/>
  <c r="R62" i="3"/>
  <c r="T62" i="3"/>
  <c r="P37" i="3"/>
  <c r="T37" i="3" s="1"/>
  <c r="P55" i="3"/>
  <c r="T55" i="3" s="1"/>
  <c r="R80" i="3"/>
  <c r="P108" i="3" l="1"/>
  <c r="R103" i="3"/>
  <c r="P90" i="3"/>
  <c r="P53" i="3"/>
  <c r="T53" i="3" s="1"/>
  <c r="R44" i="3"/>
  <c r="P87" i="3"/>
  <c r="R87" i="3" s="1"/>
  <c r="R68" i="3"/>
  <c r="R108" i="3" l="1"/>
  <c r="T108" i="3"/>
  <c r="P52" i="3"/>
  <c r="T52" i="3" s="1"/>
  <c r="P73" i="3"/>
  <c r="T73" i="3" s="1"/>
  <c r="P81" i="3"/>
  <c r="P89" i="3"/>
  <c r="R89" i="3" s="1"/>
  <c r="R46" i="3"/>
  <c r="P148" i="3"/>
  <c r="T148" i="3" s="1"/>
  <c r="P95" i="3" l="1"/>
  <c r="R117" i="3"/>
  <c r="P76" i="3"/>
  <c r="T76" i="3" s="1"/>
  <c r="R115" i="3" l="1"/>
  <c r="R132" i="3" l="1"/>
  <c r="P147" i="3"/>
  <c r="R147" i="3" l="1"/>
  <c r="T147" i="3"/>
  <c r="R130" i="3"/>
  <c r="P145" i="3"/>
  <c r="R145" i="3" s="1"/>
  <c r="T145" i="3" l="1"/>
  <c r="S176" i="3" l="1"/>
  <c r="T176" i="3" s="1"/>
  <c r="S99" i="3" l="1"/>
  <c r="S97" i="3"/>
  <c r="N102" i="3" l="1"/>
  <c r="S102" i="3" s="1"/>
  <c r="N96" i="3"/>
  <c r="S96" i="3" s="1"/>
  <c r="S58" i="3"/>
  <c r="P241" i="3"/>
  <c r="S197" i="3" l="1"/>
  <c r="S32" i="3"/>
  <c r="R32" i="3"/>
  <c r="N56" i="3"/>
  <c r="S56" i="3" s="1"/>
  <c r="R58" i="3"/>
  <c r="N55" i="3" l="1"/>
  <c r="S55" i="3" s="1"/>
  <c r="R56" i="3"/>
  <c r="S23" i="3"/>
  <c r="S47" i="3"/>
  <c r="S201" i="3" l="1"/>
  <c r="N37" i="3"/>
  <c r="S37" i="3" s="1"/>
  <c r="R23" i="3"/>
  <c r="N53" i="3"/>
  <c r="R55" i="3"/>
  <c r="R47" i="3"/>
  <c r="N90" i="3"/>
  <c r="R90" i="3" s="1"/>
  <c r="S189" i="3"/>
  <c r="N81" i="3" l="1"/>
  <c r="N109" i="3" s="1"/>
  <c r="S38" i="3"/>
  <c r="R53" i="3"/>
  <c r="S53" i="3"/>
  <c r="P243" i="3"/>
  <c r="P244" i="3" s="1"/>
  <c r="P209" i="3"/>
  <c r="P187" i="3"/>
  <c r="T97" i="3"/>
  <c r="N52" i="3"/>
  <c r="N95" i="3" s="1"/>
  <c r="R95" i="3" s="1"/>
  <c r="N73" i="3"/>
  <c r="S73" i="3" s="1"/>
  <c r="R38" i="3"/>
  <c r="R37" i="3"/>
  <c r="R81" i="3" l="1"/>
  <c r="S200" i="3"/>
  <c r="S187" i="3"/>
  <c r="R99" i="3"/>
  <c r="T99" i="3"/>
  <c r="R52" i="3"/>
  <c r="S52" i="3"/>
  <c r="P234" i="3"/>
  <c r="P246" i="3"/>
  <c r="P248" i="3" s="1"/>
  <c r="N76" i="3"/>
  <c r="R73" i="3"/>
  <c r="P96" i="3"/>
  <c r="T96" i="3" s="1"/>
  <c r="P102" i="3"/>
  <c r="R97" i="3"/>
  <c r="N160" i="3"/>
  <c r="N139" i="3"/>
  <c r="S139" i="3" s="1"/>
  <c r="R102" i="3" l="1"/>
  <c r="T102" i="3"/>
  <c r="R76" i="3"/>
  <c r="S76" i="3"/>
  <c r="P109" i="3"/>
  <c r="R96" i="3"/>
  <c r="P160" i="3" l="1"/>
  <c r="P123" i="3"/>
  <c r="R109" i="3"/>
  <c r="N148" i="3"/>
  <c r="S148" i="3" s="1"/>
  <c r="R118" i="3"/>
  <c r="N123" i="3"/>
  <c r="R123" i="3" s="1"/>
  <c r="R148" i="3" l="1"/>
  <c r="N153" i="3"/>
  <c r="S153" i="3" s="1"/>
  <c r="R160" i="3"/>
  <c r="R124" i="3" l="1"/>
  <c r="P138" i="3"/>
  <c r="R138" i="3" s="1"/>
  <c r="P139" i="3"/>
  <c r="T139" i="3" s="1"/>
  <c r="P153" i="3" l="1"/>
  <c r="T153" i="3" s="1"/>
  <c r="R139" i="3"/>
  <c r="R153" i="3" s="1"/>
  <c r="P384" i="3" l="1"/>
  <c r="P388" i="3" s="1"/>
  <c r="N384" i="3"/>
  <c r="N387" i="3" s="1"/>
  <c r="R387" i="3" l="1"/>
  <c r="N388" i="3"/>
  <c r="R384" i="3"/>
  <c r="R388" i="3" l="1"/>
  <c r="R299" i="3" l="1"/>
  <c r="T299" i="3"/>
  <c r="S175" i="3" l="1"/>
  <c r="P305" i="3" l="1"/>
  <c r="P184" i="3"/>
  <c r="S167" i="3"/>
  <c r="S184" i="3" l="1"/>
  <c r="T167" i="3"/>
  <c r="S196" i="3" l="1"/>
  <c r="S185" i="3" l="1"/>
  <c r="S166" i="3" s="1"/>
  <c r="P202" i="3"/>
  <c r="P242" i="3"/>
  <c r="S202" i="3" l="1"/>
  <c r="P250" i="3"/>
  <c r="S293" i="3" l="1"/>
  <c r="R157" i="3"/>
  <c r="S301" i="3"/>
  <c r="R192" i="3"/>
  <c r="S299" i="3"/>
  <c r="P162" i="3"/>
  <c r="R197" i="3"/>
  <c r="R190" i="3"/>
  <c r="R195" i="3"/>
  <c r="S297" i="3"/>
  <c r="S295" i="3"/>
  <c r="S286" i="3"/>
  <c r="R194" i="3" l="1"/>
  <c r="N158" i="3"/>
  <c r="R158" i="3" s="1"/>
  <c r="R156" i="3"/>
  <c r="S283" i="3"/>
  <c r="N303" i="3"/>
  <c r="S303" i="3" s="1"/>
  <c r="N211" i="3"/>
  <c r="R211" i="3" s="1"/>
  <c r="N462" i="3"/>
  <c r="R210" i="3"/>
  <c r="N311" i="3"/>
  <c r="R173" i="3"/>
  <c r="R311" i="3" s="1"/>
  <c r="N281" i="3"/>
  <c r="R199" i="3"/>
  <c r="R175" i="3"/>
  <c r="R240" i="3"/>
  <c r="R228" i="3"/>
  <c r="R198" i="3"/>
  <c r="N225" i="3"/>
  <c r="R225" i="3" s="1"/>
  <c r="R224" i="3"/>
  <c r="R176" i="3"/>
  <c r="R313" i="3" s="1"/>
  <c r="N313" i="3"/>
  <c r="R201" i="3" l="1"/>
  <c r="R200" i="3"/>
  <c r="N154" i="3"/>
  <c r="R154" i="3" s="1"/>
  <c r="N247" i="3"/>
  <c r="R236" i="3"/>
  <c r="R247" i="3" s="1"/>
  <c r="N237" i="3"/>
  <c r="R237" i="3" s="1"/>
  <c r="P161" i="3"/>
  <c r="N165" i="3"/>
  <c r="R223" i="3"/>
  <c r="R196" i="3"/>
  <c r="N187" i="3"/>
  <c r="R187" i="3" s="1"/>
  <c r="R189" i="3"/>
  <c r="N209" i="3" l="1"/>
  <c r="R209" i="3" s="1"/>
  <c r="R203" i="3"/>
  <c r="R243" i="3" s="1"/>
  <c r="R244" i="3" s="1"/>
  <c r="N243" i="3"/>
  <c r="N244" i="3" s="1"/>
  <c r="R295" i="3"/>
  <c r="T295" i="3"/>
  <c r="R222" i="3"/>
  <c r="N234" i="3"/>
  <c r="R234" i="3" s="1"/>
  <c r="N246" i="3"/>
  <c r="N248" i="3" s="1"/>
  <c r="R235" i="3"/>
  <c r="N241" i="3"/>
  <c r="R241" i="3" s="1"/>
  <c r="R246" i="3" l="1"/>
  <c r="R248" i="3" s="1"/>
  <c r="N305" i="3"/>
  <c r="R167" i="3"/>
  <c r="R305" i="3" s="1"/>
  <c r="N184" i="3"/>
  <c r="R184" i="3" s="1"/>
  <c r="R271" i="3" l="1"/>
  <c r="N242" i="3"/>
  <c r="N250" i="3" s="1"/>
  <c r="N252" i="3" s="1"/>
  <c r="P251" i="3" s="1"/>
  <c r="P252" i="3" s="1"/>
  <c r="R252" i="3" s="1"/>
  <c r="N202" i="3"/>
  <c r="R202" i="3" s="1"/>
  <c r="R185" i="3"/>
  <c r="R242" i="3" s="1"/>
  <c r="R250" i="3" s="1"/>
  <c r="R164" i="3" l="1"/>
  <c r="R265" i="3"/>
  <c r="S265" i="3"/>
  <c r="R293" i="3" l="1"/>
  <c r="T293" i="3"/>
  <c r="R163" i="3" l="1"/>
  <c r="R165" i="3" s="1"/>
  <c r="P165" i="3"/>
  <c r="S163" i="3"/>
  <c r="R269" i="3" l="1"/>
  <c r="R286" i="3" l="1"/>
  <c r="T286" i="3"/>
  <c r="R297" i="3" l="1"/>
  <c r="T297" i="3"/>
  <c r="P281" i="3" l="1"/>
  <c r="R254" i="3"/>
  <c r="S281" i="3" l="1"/>
  <c r="R281" i="3"/>
  <c r="R301" i="3" l="1"/>
  <c r="T301" i="3"/>
  <c r="P303" i="3" l="1"/>
  <c r="R283" i="3"/>
  <c r="T283" i="3"/>
  <c r="T303" i="3" l="1"/>
  <c r="R303" i="3"/>
</calcChain>
</file>

<file path=xl/sharedStrings.xml><?xml version="1.0" encoding="utf-8"?>
<sst xmlns="http://schemas.openxmlformats.org/spreadsheetml/2006/main" count="4457" uniqueCount="711">
  <si>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</si>
  <si>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</si>
  <si>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</si>
  <si>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</si>
  <si>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</si>
  <si>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</si>
  <si>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</si>
  <si>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</si>
  <si>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</si>
  <si>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</si>
  <si>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</si>
  <si>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</si>
  <si>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</si>
  <si>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</si>
  <si>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</si>
  <si>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</si>
  <si>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</si>
  <si>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</si>
  <si>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</si>
  <si>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</si>
  <si>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</si>
  <si>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</si>
  <si>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</si>
  <si>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</si>
  <si>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</si>
  <si>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</si>
  <si>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</si>
  <si>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</si>
  <si>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</si>
  <si>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</si>
  <si>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</si>
  <si>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</si>
  <si>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</si>
  <si>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</si>
  <si>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</si>
  <si>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</si>
  <si>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</si>
  <si>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</si>
  <si>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</si>
  <si>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</si>
  <si>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</si>
  <si>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</si>
  <si>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</si>
  <si>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</si>
  <si>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</si>
  <si>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</si>
  <si>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</si>
  <si>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</si>
  <si>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</si>
  <si>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</si>
  <si>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</si>
  <si>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</si>
  <si>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</si>
  <si>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</si>
  <si>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</si>
  <si>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</si>
  <si>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</si>
  <si>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</si>
  <si>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</si>
  <si>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</si>
  <si>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</si>
  <si>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</si>
  <si>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</si>
  <si>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</si>
  <si>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</si>
  <si>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</si>
  <si>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</si>
  <si>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</si>
  <si>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</si>
  <si>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</si>
  <si>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</si>
  <si>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</si>
  <si>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</si>
  <si>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</si>
  <si>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</si>
  <si>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</si>
  <si>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</si>
  <si>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</si>
  <si>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</si>
  <si>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</si>
  <si>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</si>
  <si>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</si>
  <si>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</si>
  <si>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</si>
  <si>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</si>
  <si>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</si>
  <si>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</si>
  <si>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</si>
  <si>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</si>
  <si>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</si>
  <si>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</si>
  <si>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</si>
  <si>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</si>
  <si>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</si>
  <si>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</si>
  <si>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</si>
  <si>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</si>
  <si>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</si>
  <si>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</si>
  <si>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</si>
  <si>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</si>
  <si>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</si>
  <si>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</si>
  <si>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</si>
  <si>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</si>
  <si>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</si>
  <si>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</si>
  <si>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</si>
  <si>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</si>
  <si>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</si>
  <si>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</si>
  <si>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</si>
  <si>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</si>
  <si>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</si>
  <si>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</si>
  <si>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</si>
  <si>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</si>
  <si>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</si>
  <si>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</si>
  <si>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</si>
  <si>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</si>
  <si>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</si>
  <si>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</si>
  <si>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</si>
  <si>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</si>
  <si>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</si>
  <si>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</si>
  <si>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</si>
  <si>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</si>
  <si>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</si>
  <si>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</si>
  <si>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</si>
  <si>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</si>
  <si>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</si>
  <si>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</si>
  <si>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</si>
  <si>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</si>
  <si>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</si>
  <si>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</si>
  <si>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</si>
  <si>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</si>
  <si>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</si>
  <si>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</si>
  <si>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</si>
  <si>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</si>
  <si>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</si>
  <si>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</si>
  <si>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</si>
  <si>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</si>
  <si>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</si>
  <si>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</si>
  <si>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</si>
  <si>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</si>
  <si>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</si>
  <si>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</si>
  <si>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</si>
  <si>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</si>
  <si>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</si>
  <si>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</si>
  <si>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</si>
  <si>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</si>
  <si>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</si>
  <si>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</si>
  <si>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</si>
  <si>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</si>
  <si>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</si>
  <si>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</si>
  <si>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</si>
  <si>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</si>
  <si>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</si>
  <si>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</si>
  <si>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</si>
  <si>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</si>
  <si>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</si>
  <si>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</si>
  <si>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</si>
  <si>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</si>
  <si>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</si>
  <si>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</si>
  <si>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</si>
  <si>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</si>
  <si>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</si>
  <si>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</si>
  <si>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</si>
  <si>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</si>
  <si>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</si>
  <si>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</si>
  <si>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</si>
  <si>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</si>
  <si>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</si>
  <si>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</si>
  <si>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</si>
  <si>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</si>
  <si>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</si>
  <si>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</si>
  <si>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</si>
  <si>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</si>
  <si>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</si>
  <si>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</si>
  <si>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</si>
  <si>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</si>
  <si>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</si>
  <si>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</si>
  <si>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</si>
  <si>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</si>
  <si>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</si>
  <si>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</si>
  <si>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</si>
  <si>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</si>
  <si>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</si>
  <si>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</si>
  <si>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</si>
  <si>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</si>
  <si>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</si>
  <si>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</si>
  <si>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</si>
  <si>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</si>
  <si>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</si>
  <si>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</si>
  <si>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</si>
  <si>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</si>
  <si>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</si>
  <si>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</si>
  <si>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</si>
  <si>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</si>
  <si>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</si>
  <si>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</si>
  <si>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</si>
  <si>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</si>
  <si>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</si>
  <si>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</si>
  <si>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</si>
  <si>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</si>
  <si>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</si>
  <si>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</si>
  <si>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</si>
  <si>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</si>
  <si>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</si>
  <si>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</si>
  <si>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</si>
  <si>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</si>
  <si>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</si>
  <si>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</si>
  <si>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</si>
  <si>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</si>
  <si>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</si>
  <si>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</si>
  <si>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</si>
  <si>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</si>
  <si>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</si>
  <si>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</si>
  <si>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</si>
  <si>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</si>
  <si>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</si>
  <si>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</si>
  <si>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</si>
  <si>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</si>
  <si>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</si>
  <si>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</si>
  <si>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</si>
  <si>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</si>
  <si>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</si>
  <si>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</si>
  <si>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</si>
  <si>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</si>
  <si>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</si>
  <si>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</si>
  <si>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</si>
  <si>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</si>
  <si>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</si>
  <si>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</si>
  <si>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</si>
  <si>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</si>
  <si>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</si>
  <si>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</si>
  <si>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</si>
  <si>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</si>
  <si>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</si>
  <si>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</si>
  <si>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</si>
  <si>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</si>
  <si>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</si>
  <si>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</si>
  <si>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</si>
  <si>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</si>
  <si>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</si>
  <si>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</si>
  <si>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</si>
  <si>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</si>
  <si>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</si>
  <si>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</si>
  <si>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</si>
  <si>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</si>
  <si>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</si>
  <si>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</si>
  <si>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</si>
  <si>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</si>
  <si>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</si>
  <si>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</si>
  <si>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</si>
  <si>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</si>
  <si>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</si>
  <si>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</si>
  <si>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</si>
  <si>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</si>
  <si>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</si>
  <si>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</si>
  <si>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</si>
  <si>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</si>
  <si>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</si>
  <si>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</si>
  <si>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</si>
  <si>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</si>
  <si>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</si>
  <si>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</si>
  <si>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</si>
  <si>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</si>
  <si>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</si>
  <si>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</si>
  <si>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</si>
  <si>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</si>
  <si>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</si>
  <si>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</si>
  <si>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</si>
  <si>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</si>
  <si>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</si>
  <si>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</si>
  <si>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</si>
  <si>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</si>
  <si>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</si>
  <si>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</si>
  <si>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</si>
  <si>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</si>
  <si>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</si>
  <si>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</si>
  <si>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</si>
  <si>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</si>
  <si>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</si>
  <si>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</si>
  <si>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</si>
  <si>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</si>
  <si>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</si>
  <si>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</si>
  <si>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</si>
  <si>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</si>
  <si>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</si>
  <si>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</si>
  <si>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</si>
  <si>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</si>
  <si>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</si>
  <si>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</si>
  <si>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</si>
  <si>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</si>
  <si>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</si>
  <si>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</si>
  <si>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</si>
  <si>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</si>
  <si>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</si>
  <si>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</si>
  <si>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</si>
  <si>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</si>
  <si>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</si>
  <si>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</si>
  <si>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</si>
  <si>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</si>
  <si>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</si>
  <si>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</si>
  <si>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</si>
  <si>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</si>
  <si>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</si>
  <si>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</si>
  <si>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</si>
  <si>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</si>
  <si>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</si>
  <si>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</si>
  <si>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</si>
  <si>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</si>
  <si>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</si>
  <si>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</si>
  <si>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</si>
  <si>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</si>
  <si>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</si>
  <si>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</si>
  <si>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</si>
  <si>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</si>
  <si>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</si>
  <si>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</si>
  <si>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</si>
  <si>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</si>
  <si>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</si>
  <si>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</si>
  <si>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</si>
  <si>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</si>
  <si>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</si>
  <si>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</si>
  <si>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</si>
  <si>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</si>
  <si>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</si>
  <si>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</si>
  <si>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</si>
  <si>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</si>
  <si>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</si>
  <si>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</si>
  <si>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</si>
  <si>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</si>
  <si>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</si>
  <si>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</si>
  <si>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</si>
  <si>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</si>
  <si>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</si>
  <si>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</si>
  <si>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</si>
  <si>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</si>
  <si>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</si>
  <si>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</si>
  <si>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</si>
  <si>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</si>
  <si>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</si>
  <si>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</si>
  <si>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</si>
  <si>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</si>
  <si>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</si>
  <si>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</si>
  <si>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</si>
  <si>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</si>
  <si>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</si>
  <si>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</si>
  <si>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</si>
  <si>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</si>
  <si>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</si>
  <si>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</si>
  <si>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</si>
  <si>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</si>
  <si>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</si>
  <si>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</si>
  <si>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</si>
  <si>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</si>
  <si>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</si>
  <si>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</si>
  <si>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</si>
  <si>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</si>
  <si>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</si>
  <si>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</si>
  <si>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</si>
  <si>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</si>
  <si>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</si>
  <si>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</si>
  <si>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</si>
  <si>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</si>
  <si>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</si>
  <si>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</si>
  <si>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</si>
  <si>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</si>
  <si>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</si>
  <si>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</si>
  <si>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</si>
  <si>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</si>
  <si>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</si>
  <si>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</si>
  <si>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</si>
  <si>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</si>
  <si>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</si>
  <si>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</si>
  <si>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</si>
  <si>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</si>
  <si>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</si>
  <si>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</si>
  <si>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</si>
  <si>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</si>
  <si>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</si>
  <si>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</si>
  <si>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</si>
  <si>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</si>
  <si>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</si>
  <si>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</si>
  <si>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</si>
  <si>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</si>
  <si>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</si>
  <si>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</si>
  <si>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</si>
  <si>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</si>
  <si>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</si>
  <si>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</si>
  <si>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</si>
  <si>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</si>
  <si>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</si>
  <si>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</si>
  <si>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</si>
  <si>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</si>
  <si>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</si>
  <si>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</si>
  <si>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</si>
  <si>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</si>
  <si>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</si>
  <si>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</si>
  <si>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</si>
  <si>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</si>
  <si>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</si>
  <si>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</si>
  <si>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</si>
  <si>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</si>
  <si>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</si>
  <si>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</si>
  <si>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</si>
  <si>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</si>
  <si>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</si>
  <si>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</si>
  <si>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</si>
  <si>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</si>
  <si>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</si>
  <si>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</si>
  <si>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</si>
  <si>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</si>
  <si>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</si>
  <si>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</si>
  <si>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</si>
  <si>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</si>
  <si>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</si>
  <si>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</si>
  <si>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</si>
  <si>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</si>
  <si>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</si>
  <si>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</si>
  <si>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</si>
  <si>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</si>
  <si>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</si>
  <si>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</si>
  <si>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</si>
  <si>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</si>
  <si>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</si>
  <si>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</si>
  <si>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</si>
  <si>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</si>
  <si>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</si>
  <si>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</si>
  <si>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</si>
  <si>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</si>
  <si>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</si>
  <si>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</si>
  <si>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</si>
  <si>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</si>
  <si>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</si>
  <si>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</si>
  <si>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</si>
  <si>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</si>
  <si>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</si>
  <si>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</si>
  <si>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</si>
  <si>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</si>
  <si>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</si>
  <si>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</si>
  <si>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</si>
  <si>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</si>
  <si>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</si>
  <si>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</si>
  <si>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</si>
  <si>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</si>
  <si>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</si>
  <si>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</si>
  <si>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</si>
  <si>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</si>
  <si>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</si>
  <si>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</si>
  <si>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</si>
  <si>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</si>
  <si>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</si>
  <si>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</si>
  <si>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</si>
  <si>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</si>
  <si>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</si>
  <si>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</si>
  <si>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</si>
  <si>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</si>
  <si>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</si>
  <si>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</si>
  <si>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</si>
  <si>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</si>
  <si>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</si>
  <si>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</si>
  <si>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</si>
  <si>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</si>
  <si>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</si>
  <si>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</si>
  <si>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</si>
  <si>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</si>
  <si>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</si>
  <si>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</si>
  <si>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</si>
  <si>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</si>
  <si>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</si>
  <si>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</si>
  <si>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</si>
  <si>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</si>
  <si>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</si>
  <si>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</si>
  <si>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</si>
  <si>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</si>
  <si>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</si>
  <si>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</si>
  <si>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</si>
  <si>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</si>
  <si>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</si>
  <si>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</si>
  <si>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</si>
  <si>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</si>
  <si>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</si>
  <si>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</si>
  <si>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</si>
  <si>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</si>
  <si>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</si>
  <si>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</si>
  <si>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</si>
  <si>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</si>
  <si>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</si>
  <si>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</si>
  <si>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</si>
  <si>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</si>
  <si>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</si>
  <si>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</si>
  <si>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</si>
  <si>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</si>
  <si>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</si>
  <si>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</si>
  <si>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</si>
  <si>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</si>
  <si>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</si>
  <si>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</si>
  <si>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</si>
  <si>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</si>
  <si>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</si>
  <si>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</si>
  <si>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</si>
  <si>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</si>
  <si>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</si>
  <si>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</si>
  <si>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</si>
  <si>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</si>
  <si>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</si>
  <si>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</si>
  <si>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</si>
  <si>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</si>
  <si>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</si>
  <si>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</si>
  <si>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</si>
  <si>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</si>
  <si>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</si>
  <si>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</si>
  <si>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</si>
  <si>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</si>
  <si>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</si>
  <si>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</si>
  <si>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</si>
  <si>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</si>
  <si>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</si>
  <si>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</si>
  <si>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</si>
  <si>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</si>
  <si>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</si>
  <si>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</si>
  <si>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</si>
  <si>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</si>
  <si>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</si>
  <si>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</si>
  <si>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</si>
  <si>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</si>
  <si>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</si>
  <si>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</si>
  <si>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</si>
  <si>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</si>
  <si>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</si>
  <si>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</si>
  <si>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</si>
  <si>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</si>
  <si>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</si>
  <si>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</si>
  <si>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</si>
  <si>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</si>
  <si>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</si>
  <si>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Факт </t>
  </si>
  <si>
    <t>Утвержденный план</t>
  </si>
  <si>
    <t>13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</si>
  <si>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</si>
  <si>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</si>
  <si>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</si>
  <si>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</si>
  <si>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</si>
  <si>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</si>
  <si>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</si>
  <si>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</si>
  <si>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</si>
  <si>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</si>
  <si>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Предложение по корректировке утвержденного плана</t>
  </si>
  <si>
    <t>Форма № __ Финансовый план субъекта электроэнергетики</t>
  </si>
  <si>
    <t>8</t>
  </si>
  <si>
    <t>9</t>
  </si>
  <si>
    <t>10</t>
  </si>
  <si>
    <t>11</t>
  </si>
  <si>
    <t>12</t>
  </si>
  <si>
    <t xml:space="preserve">                    Год раскрытия (предоставления) информации: 2020 год</t>
  </si>
  <si>
    <t>Утвержденные плановые значения показателей приведены в соответствии с приказом Минэнерго России от 12.12.2019 № 22@</t>
  </si>
  <si>
    <t>15</t>
  </si>
  <si>
    <t>17</t>
  </si>
  <si>
    <t>реквизиты решения органа исполнительной власти, утвердившего инвестиционную программу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</si>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</sst>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00"/>
    <numFmt numFmtId="170" formatCode="0.0%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200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9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2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3" fontId="1" fillId="0" borderId="20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4" xfId="43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27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/>
    </xf>
    <xf numFmtId="3" fontId="1" fillId="0" borderId="19" xfId="69" applyNumberFormat="1" applyFont="1" applyFill="1" applyBorder="1" applyAlignment="1">
      <alignment horizontal="center" vertical="center"/>
    </xf>
    <xf numFmtId="3" fontId="1" fillId="0" borderId="32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19" xfId="43" applyNumberFormat="1" applyFont="1" applyFill="1" applyBorder="1" applyAlignment="1">
      <alignment horizontal="left" vertical="center" wrapText="1" indent="3"/>
    </xf>
    <xf numFmtId="3" fontId="24" fillId="0" borderId="35" xfId="43" applyNumberFormat="1" applyFont="1" applyFill="1" applyBorder="1" applyAlignment="1">
      <alignment horizontal="center" vertical="center"/>
    </xf>
    <xf numFmtId="3" fontId="24" fillId="0" borderId="19" xfId="43" applyNumberFormat="1" applyFont="1" applyFill="1" applyBorder="1" applyAlignment="1">
      <alignment horizontal="center" vertical="center" wrapText="1"/>
    </xf>
    <xf numFmtId="3" fontId="24" fillId="0" borderId="36" xfId="43" applyNumberFormat="1" applyFont="1" applyFill="1" applyBorder="1" applyAlignment="1">
      <alignment horizontal="center" vertical="center"/>
    </xf>
    <xf numFmtId="3" fontId="24" fillId="0" borderId="19" xfId="43" applyNumberFormat="1" applyFont="1" applyFill="1" applyBorder="1" applyAlignment="1">
      <alignment horizontal="center" vertical="center"/>
    </xf>
    <xf numFmtId="3" fontId="24" fillId="0" borderId="32" xfId="43" applyNumberFormat="1" applyFont="1" applyFill="1" applyBorder="1" applyAlignment="1">
      <alignment horizontal="center" vertical="center"/>
    </xf>
    <xf numFmtId="3" fontId="1" fillId="0" borderId="37" xfId="0" applyNumberFormat="1" applyFont="1" applyFill="1" applyBorder="1" applyAlignment="1">
      <alignment horizontal="center" vertical="center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43" applyNumberFormat="1" applyFont="1" applyFill="1" applyBorder="1" applyAlignment="1">
      <alignment horizontal="center" vertical="center" wrapText="1"/>
    </xf>
    <xf numFmtId="3" fontId="1" fillId="0" borderId="37" xfId="43" applyNumberFormat="1" applyFont="1" applyFill="1" applyBorder="1" applyAlignment="1">
      <alignment horizontal="center" vertical="center"/>
    </xf>
    <xf numFmtId="3" fontId="1" fillId="0" borderId="29" xfId="43" applyNumberFormat="1" applyFont="1" applyFill="1" applyBorder="1" applyAlignment="1">
      <alignment horizontal="center" vertical="center" wrapText="1"/>
    </xf>
    <xf numFmtId="3" fontId="1" fillId="0" borderId="35" xfId="43" applyNumberFormat="1" applyFont="1" applyFill="1" applyBorder="1" applyAlignment="1">
      <alignment horizontal="center" vertical="center"/>
    </xf>
    <xf numFmtId="3" fontId="1" fillId="0" borderId="32" xfId="43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 wrapText="1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 wrapText="1"/>
    </xf>
    <xf numFmtId="0" fontId="24" fillId="0" borderId="19" xfId="43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6" xfId="43" applyNumberFormat="1" applyFont="1" applyFill="1" applyBorder="1" applyAlignment="1">
      <alignment horizontal="left" vertical="center"/>
    </xf>
    <xf numFmtId="0" fontId="28" fillId="0" borderId="31" xfId="43" applyFont="1" applyFill="1" applyBorder="1" applyAlignment="1">
      <alignment horizontal="center" vertical="center"/>
    </xf>
    <xf numFmtId="0" fontId="28" fillId="0" borderId="29" xfId="43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3" fontId="30" fillId="0" borderId="32" xfId="43" applyNumberFormat="1" applyFont="1" applyFill="1" applyBorder="1" applyAlignment="1">
      <alignment horizontal="center" vertical="center" wrapText="1"/>
    </xf>
    <xf numFmtId="3" fontId="28" fillId="0" borderId="33" xfId="43" applyNumberFormat="1" applyFont="1" applyFill="1" applyBorder="1" applyAlignment="1">
      <alignment horizontal="center" vertical="center"/>
    </xf>
    <xf numFmtId="3" fontId="28" fillId="0" borderId="29" xfId="43" applyNumberFormat="1" applyFont="1" applyFill="1" applyBorder="1" applyAlignment="1">
      <alignment horizontal="center" vertical="center"/>
    </xf>
    <xf numFmtId="3" fontId="28" fillId="0" borderId="30" xfId="43" applyNumberFormat="1" applyFont="1" applyFill="1" applyBorder="1" applyAlignment="1">
      <alignment horizontal="center" vertical="center"/>
    </xf>
    <xf numFmtId="3" fontId="28" fillId="0" borderId="32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24" fillId="0" borderId="35" xfId="43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2" xfId="43" applyNumberFormat="1" applyFont="1" applyFill="1" applyBorder="1" applyAlignment="1">
      <alignment horizontal="center" vertical="center" wrapText="1"/>
    </xf>
    <xf numFmtId="3" fontId="1" fillId="0" borderId="31" xfId="43" applyNumberFormat="1" applyFont="1" applyFill="1" applyBorder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/>
    </xf>
    <xf numFmtId="0" fontId="28" fillId="0" borderId="41" xfId="43" applyFont="1" applyFill="1" applyBorder="1" applyAlignment="1">
      <alignment horizontal="center" vertical="center"/>
    </xf>
    <xf numFmtId="0" fontId="28" fillId="0" borderId="42" xfId="43" applyFont="1" applyFill="1" applyBorder="1" applyAlignment="1">
      <alignment horizontal="center" vertical="center"/>
    </xf>
    <xf numFmtId="3" fontId="1" fillId="0" borderId="13" xfId="43" applyNumberFormat="1" applyFont="1" applyFill="1" applyBorder="1" applyAlignment="1">
      <alignment horizontal="center" vertical="center"/>
    </xf>
    <xf numFmtId="3" fontId="1" fillId="0" borderId="14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/>
    </xf>
    <xf numFmtId="3" fontId="1" fillId="0" borderId="40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20" xfId="43" applyFont="1" applyFill="1" applyBorder="1" applyAlignment="1">
      <alignment horizontal="center" vertical="center"/>
    </xf>
    <xf numFmtId="167" fontId="1" fillId="0" borderId="25" xfId="43" applyNumberFormat="1" applyFont="1" applyFill="1" applyBorder="1" applyAlignment="1">
      <alignment horizontal="center" vertical="center"/>
    </xf>
    <xf numFmtId="0" fontId="28" fillId="0" borderId="43" xfId="43" applyFont="1" applyFill="1" applyBorder="1" applyAlignment="1">
      <alignment horizontal="center" vertical="center"/>
    </xf>
    <xf numFmtId="3" fontId="1" fillId="0" borderId="15" xfId="43" applyNumberFormat="1" applyFont="1" applyFill="1" applyBorder="1" applyAlignment="1">
      <alignment horizontal="center" vertical="center"/>
    </xf>
    <xf numFmtId="0" fontId="1" fillId="0" borderId="13" xfId="43" applyFont="1" applyFill="1" applyBorder="1" applyAlignment="1">
      <alignment horizontal="center" vertical="center"/>
    </xf>
    <xf numFmtId="9" fontId="1" fillId="0" borderId="14" xfId="60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38" xfId="43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9" xfId="43" applyNumberFormat="1" applyFont="1" applyFill="1" applyBorder="1" applyAlignment="1">
      <alignment horizontal="center"/>
    </xf>
    <xf numFmtId="49" fontId="24" fillId="0" borderId="38" xfId="43" applyNumberFormat="1" applyFont="1" applyFill="1" applyBorder="1" applyAlignment="1">
      <alignment horizontal="center" vertical="center"/>
    </xf>
    <xf numFmtId="0" fontId="24" fillId="0" borderId="30" xfId="43" applyFont="1" applyFill="1" applyBorder="1" applyAlignment="1">
      <alignment horizontal="center" vertical="center" wrapText="1"/>
    </xf>
    <xf numFmtId="3" fontId="1" fillId="0" borderId="53" xfId="43" applyNumberFormat="1" applyFont="1" applyFill="1" applyBorder="1" applyAlignment="1">
      <alignment horizontal="center" vertical="center"/>
    </xf>
    <xf numFmtId="3" fontId="1" fillId="0" borderId="30" xfId="43" applyNumberFormat="1" applyFont="1" applyFill="1" applyBorder="1" applyAlignment="1">
      <alignment horizontal="center" vertical="center"/>
    </xf>
    <xf numFmtId="9" fontId="1" fillId="0" borderId="29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9" xfId="0" applyNumberFormat="1" applyFont="1" applyFill="1" applyBorder="1" applyAlignment="1">
      <alignment horizontal="center" vertical="center"/>
    </xf>
    <xf numFmtId="0" fontId="1" fillId="0" borderId="20" xfId="0" applyFont="1" applyFill="1" applyBorder="1"/>
    <xf numFmtId="0" fontId="1" fillId="0" borderId="31" xfId="0" applyFont="1" applyFill="1" applyBorder="1"/>
    <xf numFmtId="0" fontId="28" fillId="0" borderId="29" xfId="0" applyFont="1" applyFill="1" applyBorder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2" fillId="0" borderId="10" xfId="43" applyNumberFormat="1" applyFont="1" applyFill="1" applyBorder="1" applyAlignment="1">
      <alignment horizontal="center" vertical="center" wrapText="1"/>
    </xf>
    <xf numFmtId="168" fontId="1" fillId="0" borderId="11" xfId="43" applyNumberFormat="1" applyFont="1" applyFill="1" applyBorder="1" applyAlignment="1">
      <alignment horizontal="center" vertical="center" wrapText="1"/>
    </xf>
    <xf numFmtId="167" fontId="1" fillId="0" borderId="11" xfId="69" applyNumberFormat="1" applyFont="1" applyFill="1" applyBorder="1" applyAlignment="1">
      <alignment horizontal="center" vertical="center"/>
    </xf>
    <xf numFmtId="170" fontId="1" fillId="0" borderId="11" xfId="60" applyNumberFormat="1" applyFont="1" applyFill="1" applyBorder="1" applyAlignment="1">
      <alignment horizontal="center" vertical="center"/>
    </xf>
    <xf numFmtId="3" fontId="1" fillId="0" borderId="54" xfId="0" applyNumberFormat="1" applyFont="1" applyFill="1" applyBorder="1" applyAlignment="1">
      <alignment horizontal="center" vertical="center"/>
    </xf>
    <xf numFmtId="0" fontId="2" fillId="0" borderId="22" xfId="43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7" xfId="43" applyNumberFormat="1" applyFont="1" applyFill="1" applyBorder="1" applyAlignment="1">
      <alignment horizontal="center" vertical="center" wrapText="1"/>
    </xf>
    <xf numFmtId="3" fontId="1" fillId="0" borderId="20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" fillId="0" borderId="22" xfId="43" applyNumberFormat="1" applyFont="1" applyFill="1" applyBorder="1" applyAlignment="1">
      <alignment horizontal="center" vertical="center"/>
    </xf>
    <xf numFmtId="3" fontId="28" fillId="0" borderId="31" xfId="43" applyNumberFormat="1" applyFont="1" applyFill="1" applyBorder="1" applyAlignment="1">
      <alignment horizontal="center" vertical="center" wrapText="1"/>
    </xf>
    <xf numFmtId="3" fontId="28" fillId="0" borderId="29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20" xfId="43" applyFont="1" applyFill="1" applyBorder="1" applyAlignment="1">
      <alignment horizontal="center" vertical="center"/>
    </xf>
    <xf numFmtId="0" fontId="2" fillId="0" borderId="23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0" fontId="30" fillId="0" borderId="32" xfId="43" applyFont="1" applyFill="1" applyBorder="1" applyAlignment="1">
      <alignment horizontal="center" vertical="center" wrapText="1"/>
    </xf>
    <xf numFmtId="3" fontId="1" fillId="0" borderId="0" xfId="43" applyNumberFormat="1" applyFont="1" applyFill="1" applyAlignment="1">
      <alignment vertical="center"/>
    </xf>
    <xf numFmtId="169" fontId="1" fillId="0" borderId="0" xfId="43" applyNumberFormat="1" applyFont="1" applyFill="1" applyAlignment="1">
      <alignment vertical="center"/>
    </xf>
    <xf numFmtId="170" fontId="1" fillId="0" borderId="0" xfId="60" applyNumberFormat="1" applyFont="1" applyFill="1" applyAlignment="1">
      <alignment vertical="center"/>
    </xf>
    <xf numFmtId="0" fontId="1" fillId="0" borderId="20" xfId="0" applyFont="1" applyFill="1" applyBorder="1" applyAlignment="1">
      <alignment horizontal="left" vertical="center" wrapText="1" indent="1"/>
    </xf>
    <xf numFmtId="4" fontId="1" fillId="0" borderId="0" xfId="43" applyNumberFormat="1" applyFont="1" applyFill="1" applyAlignment="1">
      <alignment vertical="center"/>
    </xf>
    <xf numFmtId="9" fontId="1" fillId="0" borderId="0" xfId="60" applyFont="1" applyFill="1" applyAlignment="1">
      <alignment vertical="center"/>
    </xf>
    <xf numFmtId="3" fontId="1" fillId="0" borderId="0" xfId="43" applyNumberFormat="1" applyFont="1" applyFill="1"/>
    <xf numFmtId="2" fontId="1" fillId="0" borderId="0" xfId="43" applyNumberFormat="1" applyFont="1" applyFill="1"/>
    <xf numFmtId="1" fontId="1" fillId="0" borderId="0" xfId="43" applyNumberFormat="1" applyFont="1" applyFill="1"/>
    <xf numFmtId="3" fontId="2" fillId="0" borderId="20" xfId="43" applyNumberFormat="1" applyFont="1" applyFill="1" applyBorder="1" applyAlignment="1">
      <alignment horizontal="center" vertical="center"/>
    </xf>
    <xf numFmtId="3" fontId="2" fillId="0" borderId="23" xfId="43" applyNumberFormat="1" applyFont="1" applyFill="1" applyBorder="1" applyAlignment="1">
      <alignment horizontal="center" vertical="center" wrapText="1"/>
    </xf>
    <xf numFmtId="0" fontId="2" fillId="0" borderId="41" xfId="43" applyFont="1" applyFill="1" applyBorder="1" applyAlignment="1">
      <alignment horizontal="center" vertical="center"/>
    </xf>
    <xf numFmtId="0" fontId="2" fillId="0" borderId="22" xfId="43" applyFont="1" applyFill="1" applyBorder="1" applyAlignment="1">
      <alignment horizontal="center" vertical="center"/>
    </xf>
    <xf numFmtId="3" fontId="2" fillId="0" borderId="41" xfId="43" applyNumberFormat="1" applyFont="1" applyFill="1" applyBorder="1" applyAlignment="1">
      <alignment horizontal="center" vertical="center"/>
    </xf>
    <xf numFmtId="3" fontId="2" fillId="0" borderId="22" xfId="43" applyNumberFormat="1" applyFont="1" applyFill="1" applyBorder="1" applyAlignment="1">
      <alignment horizontal="center" vertical="center"/>
    </xf>
    <xf numFmtId="49" fontId="2" fillId="0" borderId="34" xfId="43" applyNumberFormat="1" applyFont="1" applyFill="1" applyBorder="1" applyAlignment="1">
      <alignment horizontal="center" vertical="center" wrapText="1"/>
    </xf>
    <xf numFmtId="49" fontId="2" fillId="0" borderId="37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0" fontId="1" fillId="0" borderId="18" xfId="43" applyFont="1" applyFill="1" applyBorder="1" applyAlignment="1">
      <alignment horizontal="center" vertical="center" wrapText="1"/>
    </xf>
    <xf numFmtId="0" fontId="1" fillId="0" borderId="0" xfId="43" applyFont="1" applyFill="1" applyBorder="1" applyAlignment="1">
      <alignment horizontal="center" vertical="center" wrapText="1"/>
    </xf>
    <xf numFmtId="0" fontId="1" fillId="0" borderId="48" xfId="43" applyFont="1" applyFill="1" applyBorder="1" applyAlignment="1">
      <alignment horizontal="center" vertical="center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22" xfId="43" applyNumberFormat="1" applyFont="1" applyFill="1" applyBorder="1" applyAlignment="1">
      <alignment horizontal="left" vertical="center" wrapText="1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7" xfId="43" applyNumberFormat="1" applyFont="1" applyFill="1" applyBorder="1" applyAlignment="1">
      <alignment horizontal="center" vertical="center" wrapText="1"/>
    </xf>
    <xf numFmtId="3" fontId="1" fillId="0" borderId="20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" fillId="0" borderId="49" xfId="43" applyNumberFormat="1" applyFont="1" applyFill="1" applyBorder="1" applyAlignment="1">
      <alignment horizontal="center" vertical="center" wrapText="1"/>
    </xf>
    <xf numFmtId="3" fontId="2" fillId="0" borderId="50" xfId="43" applyNumberFormat="1" applyFont="1" applyFill="1" applyBorder="1" applyAlignment="1">
      <alignment horizontal="center" vertical="center" wrapText="1"/>
    </xf>
    <xf numFmtId="3" fontId="2" fillId="0" borderId="51" xfId="43" applyNumberFormat="1" applyFont="1" applyFill="1" applyBorder="1" applyAlignment="1">
      <alignment horizontal="center" vertical="center" wrapText="1"/>
    </xf>
    <xf numFmtId="3" fontId="2" fillId="0" borderId="52" xfId="43" applyNumberFormat="1" applyFont="1" applyFill="1" applyBorder="1" applyAlignment="1">
      <alignment horizontal="center" vertical="center" wrapText="1"/>
    </xf>
    <xf numFmtId="3" fontId="28" fillId="0" borderId="31" xfId="43" applyNumberFormat="1" applyFont="1" applyFill="1" applyBorder="1" applyAlignment="1">
      <alignment horizontal="center" vertical="center" wrapText="1"/>
    </xf>
    <xf numFmtId="3" fontId="28" fillId="0" borderId="29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5" xfId="43" applyNumberFormat="1" applyFont="1" applyFill="1" applyBorder="1" applyAlignment="1">
      <alignment horizontal="center" vertical="center"/>
    </xf>
    <xf numFmtId="49" fontId="1" fillId="0" borderId="17" xfId="43" applyNumberFormat="1" applyFont="1" applyFill="1" applyBorder="1" applyAlignment="1">
      <alignment horizontal="center" vertical="center"/>
    </xf>
    <xf numFmtId="49" fontId="1" fillId="0" borderId="46" xfId="43" applyNumberFormat="1" applyFont="1" applyFill="1" applyBorder="1" applyAlignment="1">
      <alignment horizontal="center" vertical="center"/>
    </xf>
    <xf numFmtId="49" fontId="1" fillId="0" borderId="47" xfId="4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9" fillId="0" borderId="31" xfId="43" applyFont="1" applyFill="1" applyBorder="1" applyAlignment="1">
      <alignment horizontal="center" vertical="center" wrapText="1"/>
    </xf>
    <xf numFmtId="0" fontId="29" fillId="0" borderId="29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49" xfId="43" applyFont="1" applyFill="1" applyBorder="1" applyAlignment="1">
      <alignment horizontal="center" vertical="center" wrapText="1"/>
    </xf>
    <xf numFmtId="0" fontId="2" fillId="0" borderId="50" xfId="43" applyFont="1" applyFill="1" applyBorder="1" applyAlignment="1">
      <alignment horizontal="center" vertical="center" wrapText="1"/>
    </xf>
    <xf numFmtId="0" fontId="2" fillId="0" borderId="51" xfId="43" applyFont="1" applyFill="1" applyBorder="1" applyAlignment="1">
      <alignment horizontal="center" vertical="center" wrapText="1"/>
    </xf>
    <xf numFmtId="0" fontId="2" fillId="0" borderId="52" xfId="43" applyFont="1" applyFill="1" applyBorder="1" applyAlignment="1">
      <alignment horizontal="center" vertical="center" wrapText="1"/>
    </xf>
    <xf numFmtId="0" fontId="2" fillId="0" borderId="20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2"/>
  <sheetViews>
    <sheetView tabSelected="1" view="pageBreakPreview" topLeftCell="A6" zoomScale="80" zoomScaleNormal="100" zoomScaleSheetLayoutView="80" workbookViewId="0">
      <pane xSplit="3" ySplit="15" topLeftCell="D21" activePane="bottomRight" state="frozen"/>
      <selection activeCell="A6" sqref="A6"/>
      <selection pane="topRight" activeCell="D6" sqref="D6"/>
      <selection pane="bottomLeft" activeCell="A21" sqref="A21"/>
      <selection pane="bottomRight" activeCell="D21" sqref="D21"/>
    </sheetView>
  </sheetViews>
  <sheetFormatPr defaultColWidth="10.28515625" defaultRowHeight="15.75" x14ac:dyDescent="0.25"/>
  <cols>
    <col min="1" max="1" width="10.140625" style="66" customWidth="1"/>
    <col min="2" max="2" width="85.28515625" style="10" customWidth="1"/>
    <col min="3" max="3" width="12.28515625" style="78" customWidth="1"/>
    <col min="4" max="5" width="13.140625" style="11" customWidth="1"/>
    <col min="6" max="6" width="13.140625" style="12" customWidth="1"/>
    <col min="7" max="13" width="17.42578125" style="12" customWidth="1"/>
    <col min="14" max="14" width="18.85546875" style="12" customWidth="1"/>
    <col min="15" max="15" width="17.42578125" style="12" customWidth="1"/>
    <col min="16" max="16" width="18.85546875" style="12" customWidth="1"/>
    <col min="17" max="17" width="21.85546875" style="12" customWidth="1"/>
    <col min="18" max="18" width="23.140625" style="12" customWidth="1"/>
    <col min="19" max="19" width="13" style="12" hidden="1" customWidth="1"/>
    <col min="20" max="20" width="11.85546875" style="12" hidden="1" customWidth="1"/>
    <col min="21" max="21" width="12.85546875" style="12" hidden="1" customWidth="1"/>
    <col min="22" max="23" width="11.85546875" style="12" hidden="1" customWidth="1"/>
    <col min="24" max="26" width="0" style="12" hidden="1" customWidth="1"/>
    <col min="27" max="27" width="10.28515625" style="12"/>
    <col min="28" max="28" width="0" style="12" hidden="1" customWidth="1"/>
    <col min="29" max="16384" width="10.28515625" style="12"/>
  </cols>
  <sheetData>
    <row r="1" spans="1:18" x14ac:dyDescent="0.25">
      <c r="R1" s="137" t="s">
        <v>88</v>
      </c>
    </row>
    <row r="2" spans="1:18" x14ac:dyDescent="0.25">
      <c r="R2" s="137" t="s">
        <v>87</v>
      </c>
    </row>
    <row r="3" spans="1:18" ht="11.25" customHeight="1" x14ac:dyDescent="0.25">
      <c r="R3" s="137" t="s">
        <v>690</v>
      </c>
    </row>
    <row r="4" spans="1:18" ht="12" hidden="1" customHeight="1" x14ac:dyDescent="0.25">
      <c r="R4" s="137"/>
    </row>
    <row r="5" spans="1:18" ht="7.5" hidden="1" customHeight="1" x14ac:dyDescent="0.25">
      <c r="R5" s="137"/>
    </row>
    <row r="6" spans="1:18" x14ac:dyDescent="0.25">
      <c r="A6" s="179" t="s">
        <v>692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</row>
    <row r="7" spans="1:18" ht="10.5" customHeight="1" x14ac:dyDescent="0.25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</row>
    <row r="8" spans="1:18" ht="11.25" hidden="1" customHeight="1" x14ac:dyDescent="0.25"/>
    <row r="9" spans="1:18" ht="21" customHeight="1" x14ac:dyDescent="0.25">
      <c r="A9" s="191" t="s">
        <v>681</v>
      </c>
      <c r="B9" s="191"/>
    </row>
    <row r="10" spans="1:18" ht="6" hidden="1" customHeight="1" x14ac:dyDescent="0.25">
      <c r="B10" s="138"/>
    </row>
    <row r="11" spans="1:18" x14ac:dyDescent="0.25">
      <c r="B11" s="139" t="s">
        <v>682</v>
      </c>
    </row>
    <row r="12" spans="1:18" ht="15.75" customHeight="1" x14ac:dyDescent="0.25">
      <c r="A12" s="199" t="s">
        <v>698</v>
      </c>
      <c r="B12" s="199"/>
    </row>
    <row r="13" spans="1:18" hidden="1" x14ac:dyDescent="0.25">
      <c r="B13" s="139"/>
    </row>
    <row r="14" spans="1:18" ht="40.5" customHeight="1" x14ac:dyDescent="0.25">
      <c r="A14" s="188" t="s">
        <v>699</v>
      </c>
      <c r="B14" s="188"/>
    </row>
    <row r="15" spans="1:18" x14ac:dyDescent="0.25">
      <c r="A15" s="198" t="s">
        <v>702</v>
      </c>
      <c r="B15" s="198"/>
    </row>
    <row r="16" spans="1:18" ht="1.5" customHeight="1" x14ac:dyDescent="0.25">
      <c r="A16" s="12"/>
      <c r="B16" s="12"/>
      <c r="C16" s="140"/>
      <c r="D16" s="12"/>
      <c r="E16" s="12"/>
    </row>
    <row r="17" spans="1:20" ht="12" hidden="1" customHeight="1" x14ac:dyDescent="0.25">
      <c r="A17" s="12"/>
      <c r="B17" s="12"/>
      <c r="C17" s="140"/>
      <c r="D17" s="12"/>
      <c r="E17" s="12"/>
    </row>
    <row r="18" spans="1:20" ht="18.75" customHeight="1" thickBot="1" x14ac:dyDescent="0.3">
      <c r="A18" s="181" t="s">
        <v>489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</row>
    <row r="19" spans="1:20" ht="21.75" customHeight="1" x14ac:dyDescent="0.25">
      <c r="A19" s="160" t="s">
        <v>0</v>
      </c>
      <c r="B19" s="196" t="s">
        <v>1</v>
      </c>
      <c r="C19" s="189" t="s">
        <v>176</v>
      </c>
      <c r="D19" s="128" t="s">
        <v>703</v>
      </c>
      <c r="E19" s="141" t="s">
        <v>704</v>
      </c>
      <c r="F19" s="141" t="s">
        <v>705</v>
      </c>
      <c r="G19" s="156" t="s">
        <v>706</v>
      </c>
      <c r="H19" s="157"/>
      <c r="I19" s="156" t="s">
        <v>707</v>
      </c>
      <c r="J19" s="157"/>
      <c r="K19" s="156" t="s">
        <v>708</v>
      </c>
      <c r="L19" s="157"/>
      <c r="M19" s="156" t="s">
        <v>709</v>
      </c>
      <c r="N19" s="157"/>
      <c r="O19" s="156" t="s">
        <v>710</v>
      </c>
      <c r="P19" s="157"/>
      <c r="Q19" s="192" t="s">
        <v>89</v>
      </c>
      <c r="R19" s="193"/>
    </row>
    <row r="20" spans="1:20" ht="79.5" customHeight="1" x14ac:dyDescent="0.25">
      <c r="A20" s="161"/>
      <c r="B20" s="197"/>
      <c r="C20" s="190"/>
      <c r="D20" s="142" t="s">
        <v>678</v>
      </c>
      <c r="E20" s="143" t="s">
        <v>678</v>
      </c>
      <c r="F20" s="143" t="s">
        <v>68</v>
      </c>
      <c r="G20" s="143" t="s">
        <v>679</v>
      </c>
      <c r="H20" s="143" t="s">
        <v>68</v>
      </c>
      <c r="I20" s="143" t="s">
        <v>679</v>
      </c>
      <c r="J20" s="143" t="s">
        <v>68</v>
      </c>
      <c r="K20" s="143" t="s">
        <v>679</v>
      </c>
      <c r="L20" s="143" t="s">
        <v>68</v>
      </c>
      <c r="M20" s="143" t="s">
        <v>679</v>
      </c>
      <c r="N20" s="143" t="s">
        <v>68</v>
      </c>
      <c r="O20" s="143" t="s">
        <v>679</v>
      </c>
      <c r="P20" s="143" t="s">
        <v>691</v>
      </c>
      <c r="Q20" s="194"/>
      <c r="R20" s="195"/>
    </row>
    <row r="21" spans="1:20" s="109" customFormat="1" ht="16.5" thickBot="1" x14ac:dyDescent="0.3">
      <c r="A21" s="104">
        <v>1</v>
      </c>
      <c r="B21" s="59">
        <v>2</v>
      </c>
      <c r="C21" s="144">
        <v>3</v>
      </c>
      <c r="D21" s="60">
        <v>4</v>
      </c>
      <c r="E21" s="58">
        <v>5</v>
      </c>
      <c r="F21" s="59">
        <v>6</v>
      </c>
      <c r="G21" s="58">
        <v>7</v>
      </c>
      <c r="H21" s="58" t="s">
        <v>693</v>
      </c>
      <c r="I21" s="58" t="s">
        <v>694</v>
      </c>
      <c r="J21" s="58" t="s">
        <v>695</v>
      </c>
      <c r="K21" s="58" t="s">
        <v>696</v>
      </c>
      <c r="L21" s="58" t="s">
        <v>697</v>
      </c>
      <c r="M21" s="58" t="s">
        <v>680</v>
      </c>
      <c r="N21" s="59">
        <v>14</v>
      </c>
      <c r="O21" s="58" t="s">
        <v>700</v>
      </c>
      <c r="P21" s="59">
        <v>16</v>
      </c>
      <c r="Q21" s="58" t="s">
        <v>701</v>
      </c>
      <c r="R21" s="105">
        <v>18</v>
      </c>
    </row>
    <row r="22" spans="1:20" s="109" customFormat="1" ht="16.5" thickBot="1" x14ac:dyDescent="0.3">
      <c r="A22" s="182" t="s">
        <v>101</v>
      </c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4"/>
    </row>
    <row r="23" spans="1:20" s="109" customFormat="1" x14ac:dyDescent="0.25">
      <c r="A23" s="61" t="s">
        <v>8</v>
      </c>
      <c r="B23" s="16" t="s">
        <v>596</v>
      </c>
      <c r="C23" s="86" t="s">
        <v>321</v>
      </c>
      <c r="D23" s="88">
        <v>3807.1297385677963</v>
      </c>
      <c r="E23" s="24">
        <v>4205.3809998799998</v>
      </c>
      <c r="F23" s="21">
        <v>4399.4994703467801</v>
      </c>
      <c r="G23" s="21">
        <v>5322.7044752542379</v>
      </c>
      <c r="H23" s="21">
        <v>5322.7044752542379</v>
      </c>
      <c r="I23" s="21">
        <v>7704.573374052713</v>
      </c>
      <c r="J23" s="21">
        <v>7704.573374052713</v>
      </c>
      <c r="K23" s="21">
        <v>8152.5840930090026</v>
      </c>
      <c r="L23" s="21">
        <v>8152.5840930090026</v>
      </c>
      <c r="M23" s="21">
        <v>7058.5572930690296</v>
      </c>
      <c r="N23" s="24">
        <v>6940.217373753333</v>
      </c>
      <c r="O23" s="21">
        <v>7723.728004942288</v>
      </c>
      <c r="P23" s="24">
        <v>6788.62087457488</v>
      </c>
      <c r="Q23" s="24">
        <f>G23+I23+K23+M23+O23</f>
        <v>35962.147240327271</v>
      </c>
      <c r="R23" s="110">
        <f>H23+J23+L23+N23+P23</f>
        <v>34908.700190644166</v>
      </c>
      <c r="S23" s="145">
        <f>N23-M23</f>
        <v>-118.33991931569653</v>
      </c>
      <c r="T23" s="145">
        <f>P23-O23</f>
        <v>-935.10713036740799</v>
      </c>
    </row>
    <row r="24" spans="1:20" s="109" customFormat="1" x14ac:dyDescent="0.25">
      <c r="A24" s="62" t="s">
        <v>9</v>
      </c>
      <c r="B24" s="2" t="s">
        <v>597</v>
      </c>
      <c r="C24" s="70" t="s">
        <v>321</v>
      </c>
      <c r="D24" s="89" t="s">
        <v>84</v>
      </c>
      <c r="E24" s="26" t="s">
        <v>84</v>
      </c>
      <c r="F24" s="22" t="s">
        <v>84</v>
      </c>
      <c r="G24" s="22" t="s">
        <v>84</v>
      </c>
      <c r="H24" s="22" t="s">
        <v>84</v>
      </c>
      <c r="I24" s="22" t="s">
        <v>84</v>
      </c>
      <c r="J24" s="22" t="s">
        <v>84</v>
      </c>
      <c r="K24" s="22" t="s">
        <v>84</v>
      </c>
      <c r="L24" s="22" t="s">
        <v>84</v>
      </c>
      <c r="M24" s="22" t="s">
        <v>84</v>
      </c>
      <c r="N24" s="26" t="s">
        <v>84</v>
      </c>
      <c r="O24" s="22" t="s">
        <v>84</v>
      </c>
      <c r="P24" s="26" t="s">
        <v>84</v>
      </c>
      <c r="Q24" s="26" t="s">
        <v>84</v>
      </c>
      <c r="R24" s="111" t="s">
        <v>84</v>
      </c>
    </row>
    <row r="25" spans="1:20" s="109" customFormat="1" ht="31.5" x14ac:dyDescent="0.25">
      <c r="A25" s="62" t="s">
        <v>70</v>
      </c>
      <c r="B25" s="3" t="s">
        <v>474</v>
      </c>
      <c r="C25" s="70" t="s">
        <v>321</v>
      </c>
      <c r="D25" s="89" t="s">
        <v>84</v>
      </c>
      <c r="E25" s="26" t="s">
        <v>84</v>
      </c>
      <c r="F25" s="22" t="s">
        <v>84</v>
      </c>
      <c r="G25" s="22" t="s">
        <v>84</v>
      </c>
      <c r="H25" s="22" t="s">
        <v>84</v>
      </c>
      <c r="I25" s="22" t="s">
        <v>84</v>
      </c>
      <c r="J25" s="22" t="s">
        <v>84</v>
      </c>
      <c r="K25" s="22" t="s">
        <v>84</v>
      </c>
      <c r="L25" s="22" t="s">
        <v>84</v>
      </c>
      <c r="M25" s="22" t="s">
        <v>84</v>
      </c>
      <c r="N25" s="26" t="s">
        <v>84</v>
      </c>
      <c r="O25" s="22" t="s">
        <v>84</v>
      </c>
      <c r="P25" s="26" t="s">
        <v>84</v>
      </c>
      <c r="Q25" s="26" t="s">
        <v>84</v>
      </c>
      <c r="R25" s="111" t="s">
        <v>84</v>
      </c>
    </row>
    <row r="26" spans="1:20" s="109" customFormat="1" ht="31.5" x14ac:dyDescent="0.25">
      <c r="A26" s="62" t="s">
        <v>71</v>
      </c>
      <c r="B26" s="3" t="s">
        <v>475</v>
      </c>
      <c r="C26" s="70" t="s">
        <v>321</v>
      </c>
      <c r="D26" s="89" t="s">
        <v>84</v>
      </c>
      <c r="E26" s="26" t="s">
        <v>84</v>
      </c>
      <c r="F26" s="22" t="s">
        <v>84</v>
      </c>
      <c r="G26" s="22" t="s">
        <v>84</v>
      </c>
      <c r="H26" s="22" t="s">
        <v>84</v>
      </c>
      <c r="I26" s="22" t="s">
        <v>84</v>
      </c>
      <c r="J26" s="22" t="s">
        <v>84</v>
      </c>
      <c r="K26" s="22" t="s">
        <v>84</v>
      </c>
      <c r="L26" s="22" t="s">
        <v>84</v>
      </c>
      <c r="M26" s="22" t="s">
        <v>84</v>
      </c>
      <c r="N26" s="26" t="s">
        <v>84</v>
      </c>
      <c r="O26" s="22" t="s">
        <v>84</v>
      </c>
      <c r="P26" s="26" t="s">
        <v>84</v>
      </c>
      <c r="Q26" s="26" t="s">
        <v>84</v>
      </c>
      <c r="R26" s="111" t="s">
        <v>84</v>
      </c>
    </row>
    <row r="27" spans="1:20" s="109" customFormat="1" ht="31.5" x14ac:dyDescent="0.25">
      <c r="A27" s="62" t="s">
        <v>72</v>
      </c>
      <c r="B27" s="3" t="s">
        <v>460</v>
      </c>
      <c r="C27" s="70" t="s">
        <v>321</v>
      </c>
      <c r="D27" s="52" t="s">
        <v>84</v>
      </c>
      <c r="E27" s="26" t="s">
        <v>84</v>
      </c>
      <c r="F27" s="22" t="s">
        <v>84</v>
      </c>
      <c r="G27" s="22" t="s">
        <v>84</v>
      </c>
      <c r="H27" s="22" t="s">
        <v>84</v>
      </c>
      <c r="I27" s="22" t="s">
        <v>84</v>
      </c>
      <c r="J27" s="22" t="s">
        <v>84</v>
      </c>
      <c r="K27" s="22" t="s">
        <v>84</v>
      </c>
      <c r="L27" s="22" t="s">
        <v>84</v>
      </c>
      <c r="M27" s="22" t="s">
        <v>84</v>
      </c>
      <c r="N27" s="26" t="s">
        <v>84</v>
      </c>
      <c r="O27" s="22" t="s">
        <v>84</v>
      </c>
      <c r="P27" s="26" t="s">
        <v>84</v>
      </c>
      <c r="Q27" s="26" t="s">
        <v>84</v>
      </c>
      <c r="R27" s="111" t="s">
        <v>84</v>
      </c>
    </row>
    <row r="28" spans="1:20" s="109" customFormat="1" x14ac:dyDescent="0.25">
      <c r="A28" s="62" t="s">
        <v>10</v>
      </c>
      <c r="B28" s="2" t="s">
        <v>635</v>
      </c>
      <c r="C28" s="70" t="s">
        <v>321</v>
      </c>
      <c r="D28" s="52" t="s">
        <v>84</v>
      </c>
      <c r="E28" s="26" t="s">
        <v>84</v>
      </c>
      <c r="F28" s="22" t="s">
        <v>84</v>
      </c>
      <c r="G28" s="22" t="s">
        <v>84</v>
      </c>
      <c r="H28" s="22" t="s">
        <v>84</v>
      </c>
      <c r="I28" s="22" t="s">
        <v>84</v>
      </c>
      <c r="J28" s="22" t="s">
        <v>84</v>
      </c>
      <c r="K28" s="22" t="s">
        <v>84</v>
      </c>
      <c r="L28" s="22" t="s">
        <v>84</v>
      </c>
      <c r="M28" s="22" t="s">
        <v>84</v>
      </c>
      <c r="N28" s="26" t="s">
        <v>84</v>
      </c>
      <c r="O28" s="22" t="s">
        <v>84</v>
      </c>
      <c r="P28" s="26" t="s">
        <v>84</v>
      </c>
      <c r="Q28" s="26" t="s">
        <v>84</v>
      </c>
      <c r="R28" s="111" t="s">
        <v>84</v>
      </c>
    </row>
    <row r="29" spans="1:20" s="109" customFormat="1" x14ac:dyDescent="0.25">
      <c r="A29" s="62" t="s">
        <v>12</v>
      </c>
      <c r="B29" s="2" t="s">
        <v>520</v>
      </c>
      <c r="C29" s="70" t="s">
        <v>321</v>
      </c>
      <c r="D29" s="52">
        <v>3408.0117819999996</v>
      </c>
      <c r="E29" s="26">
        <v>3804.3210398800002</v>
      </c>
      <c r="F29" s="22">
        <v>3987.18121569</v>
      </c>
      <c r="G29" s="22">
        <v>4515.2140723559323</v>
      </c>
      <c r="H29" s="22">
        <v>4515.2140723559323</v>
      </c>
      <c r="I29" s="22">
        <v>4930.0353008700013</v>
      </c>
      <c r="J29" s="22">
        <v>4930.0353008700013</v>
      </c>
      <c r="K29" s="22">
        <v>5164.6705640525597</v>
      </c>
      <c r="L29" s="22">
        <v>5164.6705640525597</v>
      </c>
      <c r="M29" s="22">
        <v>5596.8087091042198</v>
      </c>
      <c r="N29" s="26">
        <v>5627.9114437499993</v>
      </c>
      <c r="O29" s="22">
        <v>6475.703724713163</v>
      </c>
      <c r="P29" s="26">
        <v>5762.5929878459901</v>
      </c>
      <c r="Q29" s="26">
        <f>G29+I29+K29+M29+O29</f>
        <v>26682.432371095874</v>
      </c>
      <c r="R29" s="111">
        <f>H29+J29+L29+N29+P29</f>
        <v>26000.424368874483</v>
      </c>
      <c r="S29" s="145">
        <f>N29-M29</f>
        <v>31.102734645779492</v>
      </c>
      <c r="T29" s="145">
        <f>P29-O29</f>
        <v>-713.11073686717282</v>
      </c>
    </row>
    <row r="30" spans="1:20" s="109" customFormat="1" x14ac:dyDescent="0.25">
      <c r="A30" s="62" t="s">
        <v>29</v>
      </c>
      <c r="B30" s="2" t="s">
        <v>636</v>
      </c>
      <c r="C30" s="70" t="s">
        <v>321</v>
      </c>
      <c r="D30" s="89" t="s">
        <v>84</v>
      </c>
      <c r="E30" s="26" t="s">
        <v>84</v>
      </c>
      <c r="F30" s="22" t="s">
        <v>84</v>
      </c>
      <c r="G30" s="22" t="s">
        <v>84</v>
      </c>
      <c r="H30" s="22" t="s">
        <v>84</v>
      </c>
      <c r="I30" s="22" t="s">
        <v>84</v>
      </c>
      <c r="J30" s="22" t="s">
        <v>84</v>
      </c>
      <c r="K30" s="22" t="s">
        <v>84</v>
      </c>
      <c r="L30" s="22" t="s">
        <v>84</v>
      </c>
      <c r="M30" s="22" t="s">
        <v>84</v>
      </c>
      <c r="N30" s="26" t="s">
        <v>84</v>
      </c>
      <c r="O30" s="22" t="s">
        <v>84</v>
      </c>
      <c r="P30" s="26" t="s">
        <v>84</v>
      </c>
      <c r="Q30" s="26" t="s">
        <v>84</v>
      </c>
      <c r="R30" s="111" t="s">
        <v>84</v>
      </c>
    </row>
    <row r="31" spans="1:20" s="109" customFormat="1" x14ac:dyDescent="0.25">
      <c r="A31" s="62" t="s">
        <v>64</v>
      </c>
      <c r="B31" s="2" t="s">
        <v>521</v>
      </c>
      <c r="C31" s="70" t="s">
        <v>321</v>
      </c>
      <c r="D31" s="52">
        <v>208.54295656779661</v>
      </c>
      <c r="E31" s="27">
        <v>249.77121000000002</v>
      </c>
      <c r="F31" s="27">
        <v>287.31008700000001</v>
      </c>
      <c r="G31" s="22">
        <v>669.29038700000001</v>
      </c>
      <c r="H31" s="22">
        <v>669.29038700000001</v>
      </c>
      <c r="I31" s="22">
        <v>2618.3294403983045</v>
      </c>
      <c r="J31" s="22">
        <v>2618.3294403983045</v>
      </c>
      <c r="K31" s="22">
        <v>2838.3019634745801</v>
      </c>
      <c r="L31" s="22">
        <v>2838.3019634745801</v>
      </c>
      <c r="M31" s="22">
        <v>1161.1935362033901</v>
      </c>
      <c r="N31" s="26">
        <v>1139.9794090333335</v>
      </c>
      <c r="O31" s="22">
        <v>965.0237340000001</v>
      </c>
      <c r="P31" s="26">
        <v>883.45278281000003</v>
      </c>
      <c r="Q31" s="26">
        <f>G31+I31+K31+M31+O31</f>
        <v>8252.1390610762737</v>
      </c>
      <c r="R31" s="111">
        <f>H31+J31+L31+N31+P31</f>
        <v>8149.3539827162176</v>
      </c>
      <c r="S31" s="145">
        <f>N31-M31</f>
        <v>-21.214127170056599</v>
      </c>
      <c r="T31" s="145">
        <f>P31-O31</f>
        <v>-81.570951190000073</v>
      </c>
    </row>
    <row r="32" spans="1:20" s="109" customFormat="1" x14ac:dyDescent="0.25">
      <c r="A32" s="62" t="s">
        <v>65</v>
      </c>
      <c r="B32" s="2" t="s">
        <v>522</v>
      </c>
      <c r="C32" s="70" t="s">
        <v>321</v>
      </c>
      <c r="D32" s="52" t="s">
        <v>84</v>
      </c>
      <c r="E32" s="26" t="s">
        <v>84</v>
      </c>
      <c r="F32" s="22" t="s">
        <v>84</v>
      </c>
      <c r="G32" s="22" t="s">
        <v>84</v>
      </c>
      <c r="H32" s="22" t="s">
        <v>84</v>
      </c>
      <c r="I32" s="22" t="s">
        <v>84</v>
      </c>
      <c r="J32" s="22" t="s">
        <v>84</v>
      </c>
      <c r="K32" s="22">
        <v>21.117444350000003</v>
      </c>
      <c r="L32" s="22">
        <v>21.117444350000003</v>
      </c>
      <c r="M32" s="22">
        <v>118.42546933142</v>
      </c>
      <c r="N32" s="26">
        <v>38.782939820000003</v>
      </c>
      <c r="O32" s="22">
        <v>126.35997577662515</v>
      </c>
      <c r="P32" s="26">
        <v>0</v>
      </c>
      <c r="Q32" s="26" t="s">
        <v>84</v>
      </c>
      <c r="R32" s="111">
        <f>P32+N32+L32</f>
        <v>59.900384170000009</v>
      </c>
      <c r="S32" s="145">
        <f>N32-M32</f>
        <v>-79.642529511420008</v>
      </c>
      <c r="T32" s="145">
        <f>P32-O32</f>
        <v>-126.35997577662515</v>
      </c>
    </row>
    <row r="33" spans="1:20" s="109" customFormat="1" x14ac:dyDescent="0.25">
      <c r="A33" s="62" t="s">
        <v>314</v>
      </c>
      <c r="B33" s="2" t="s">
        <v>643</v>
      </c>
      <c r="C33" s="70" t="s">
        <v>321</v>
      </c>
      <c r="D33" s="52" t="s">
        <v>84</v>
      </c>
      <c r="E33" s="26" t="s">
        <v>84</v>
      </c>
      <c r="F33" s="22" t="s">
        <v>84</v>
      </c>
      <c r="G33" s="22" t="s">
        <v>84</v>
      </c>
      <c r="H33" s="22" t="s">
        <v>84</v>
      </c>
      <c r="I33" s="22" t="s">
        <v>84</v>
      </c>
      <c r="J33" s="22" t="s">
        <v>84</v>
      </c>
      <c r="K33" s="22" t="s">
        <v>84</v>
      </c>
      <c r="L33" s="22" t="s">
        <v>84</v>
      </c>
      <c r="M33" s="22" t="s">
        <v>84</v>
      </c>
      <c r="N33" s="26" t="s">
        <v>84</v>
      </c>
      <c r="O33" s="22" t="s">
        <v>84</v>
      </c>
      <c r="P33" s="26" t="s">
        <v>84</v>
      </c>
      <c r="Q33" s="26" t="s">
        <v>84</v>
      </c>
      <c r="R33" s="111" t="s">
        <v>84</v>
      </c>
    </row>
    <row r="34" spans="1:20" s="109" customFormat="1" ht="31.5" x14ac:dyDescent="0.25">
      <c r="A34" s="62" t="s">
        <v>315</v>
      </c>
      <c r="B34" s="3" t="s">
        <v>391</v>
      </c>
      <c r="C34" s="70" t="s">
        <v>321</v>
      </c>
      <c r="D34" s="52" t="s">
        <v>84</v>
      </c>
      <c r="E34" s="26" t="s">
        <v>84</v>
      </c>
      <c r="F34" s="22" t="s">
        <v>84</v>
      </c>
      <c r="G34" s="22" t="s">
        <v>84</v>
      </c>
      <c r="H34" s="22" t="s">
        <v>84</v>
      </c>
      <c r="I34" s="22" t="s">
        <v>84</v>
      </c>
      <c r="J34" s="22" t="s">
        <v>84</v>
      </c>
      <c r="K34" s="22" t="s">
        <v>84</v>
      </c>
      <c r="L34" s="22" t="s">
        <v>84</v>
      </c>
      <c r="M34" s="22" t="s">
        <v>84</v>
      </c>
      <c r="N34" s="26" t="s">
        <v>84</v>
      </c>
      <c r="O34" s="22" t="s">
        <v>84</v>
      </c>
      <c r="P34" s="26" t="s">
        <v>84</v>
      </c>
      <c r="Q34" s="26" t="s">
        <v>84</v>
      </c>
      <c r="R34" s="111" t="s">
        <v>84</v>
      </c>
    </row>
    <row r="35" spans="1:20" s="109" customFormat="1" x14ac:dyDescent="0.25">
      <c r="A35" s="62" t="s">
        <v>560</v>
      </c>
      <c r="B35" s="4" t="s">
        <v>215</v>
      </c>
      <c r="C35" s="70" t="s">
        <v>321</v>
      </c>
      <c r="D35" s="52" t="s">
        <v>84</v>
      </c>
      <c r="E35" s="26" t="s">
        <v>84</v>
      </c>
      <c r="F35" s="22" t="s">
        <v>84</v>
      </c>
      <c r="G35" s="22" t="s">
        <v>84</v>
      </c>
      <c r="H35" s="22" t="s">
        <v>84</v>
      </c>
      <c r="I35" s="22" t="s">
        <v>84</v>
      </c>
      <c r="J35" s="22" t="s">
        <v>84</v>
      </c>
      <c r="K35" s="22" t="s">
        <v>84</v>
      </c>
      <c r="L35" s="22" t="s">
        <v>84</v>
      </c>
      <c r="M35" s="22" t="s">
        <v>84</v>
      </c>
      <c r="N35" s="26" t="s">
        <v>84</v>
      </c>
      <c r="O35" s="22" t="s">
        <v>84</v>
      </c>
      <c r="P35" s="26" t="s">
        <v>84</v>
      </c>
      <c r="Q35" s="26" t="s">
        <v>84</v>
      </c>
      <c r="R35" s="111" t="s">
        <v>84</v>
      </c>
    </row>
    <row r="36" spans="1:20" s="109" customFormat="1" x14ac:dyDescent="0.25">
      <c r="A36" s="62" t="s">
        <v>561</v>
      </c>
      <c r="B36" s="4" t="s">
        <v>203</v>
      </c>
      <c r="C36" s="70" t="s">
        <v>321</v>
      </c>
      <c r="D36" s="52" t="s">
        <v>84</v>
      </c>
      <c r="E36" s="26" t="s">
        <v>84</v>
      </c>
      <c r="F36" s="22" t="s">
        <v>84</v>
      </c>
      <c r="G36" s="22" t="s">
        <v>84</v>
      </c>
      <c r="H36" s="22" t="s">
        <v>84</v>
      </c>
      <c r="I36" s="22" t="s">
        <v>84</v>
      </c>
      <c r="J36" s="22" t="s">
        <v>84</v>
      </c>
      <c r="K36" s="22" t="s">
        <v>84</v>
      </c>
      <c r="L36" s="22" t="s">
        <v>84</v>
      </c>
      <c r="M36" s="22" t="s">
        <v>84</v>
      </c>
      <c r="N36" s="26" t="s">
        <v>84</v>
      </c>
      <c r="O36" s="22" t="s">
        <v>84</v>
      </c>
      <c r="P36" s="26" t="s">
        <v>84</v>
      </c>
      <c r="Q36" s="26" t="s">
        <v>84</v>
      </c>
      <c r="R36" s="111" t="s">
        <v>84</v>
      </c>
    </row>
    <row r="37" spans="1:20" s="109" customFormat="1" x14ac:dyDescent="0.25">
      <c r="A37" s="62" t="s">
        <v>316</v>
      </c>
      <c r="B37" s="2" t="s">
        <v>523</v>
      </c>
      <c r="C37" s="70" t="s">
        <v>321</v>
      </c>
      <c r="D37" s="52">
        <f>D23-D29-D31</f>
        <v>190.57500000000007</v>
      </c>
      <c r="E37" s="27">
        <f>E23-E29-E31</f>
        <v>151.28874999999957</v>
      </c>
      <c r="F37" s="27">
        <f>F23-F29-F31</f>
        <v>125.00816765678002</v>
      </c>
      <c r="G37" s="22">
        <v>138.20001589830554</v>
      </c>
      <c r="H37" s="22">
        <v>138.20001589830554</v>
      </c>
      <c r="I37" s="22">
        <v>156.2086327844072</v>
      </c>
      <c r="J37" s="22">
        <v>156.2086327844072</v>
      </c>
      <c r="K37" s="22">
        <v>128.49412113186273</v>
      </c>
      <c r="L37" s="22">
        <v>128.49412113186273</v>
      </c>
      <c r="M37" s="22">
        <v>182.1295784299997</v>
      </c>
      <c r="N37" s="25">
        <f>N23-N29-N31-N32</f>
        <v>133.54358115000028</v>
      </c>
      <c r="O37" s="22">
        <v>156.64057045249973</v>
      </c>
      <c r="P37" s="26">
        <f>P23-P29-P31-P32</f>
        <v>142.57510391888979</v>
      </c>
      <c r="Q37" s="26">
        <f>G37+I37+K37+M37+O37</f>
        <v>761.67291869707492</v>
      </c>
      <c r="R37" s="111">
        <f>H37+J37+L37+N37+P37</f>
        <v>699.02145488346548</v>
      </c>
      <c r="S37" s="145">
        <f>N37-M37</f>
        <v>-48.585997279999418</v>
      </c>
      <c r="T37" s="145">
        <f>P37-O37</f>
        <v>-14.065466533609936</v>
      </c>
    </row>
    <row r="38" spans="1:20" s="109" customFormat="1" ht="31.5" x14ac:dyDescent="0.25">
      <c r="A38" s="62" t="s">
        <v>11</v>
      </c>
      <c r="B38" s="19" t="s">
        <v>598</v>
      </c>
      <c r="C38" s="70" t="s">
        <v>321</v>
      </c>
      <c r="D38" s="52">
        <v>4293.9490449429795</v>
      </c>
      <c r="E38" s="26">
        <v>3890.0697485616765</v>
      </c>
      <c r="F38" s="26">
        <v>4083.7225929138003</v>
      </c>
      <c r="G38" s="26">
        <v>4217.7161278369986</v>
      </c>
      <c r="H38" s="26">
        <v>4217.7161278369986</v>
      </c>
      <c r="I38" s="26">
        <v>4435.2913158950005</v>
      </c>
      <c r="J38" s="26">
        <v>4435.2913158950005</v>
      </c>
      <c r="K38" s="26">
        <v>4992.8080705523289</v>
      </c>
      <c r="L38" s="26">
        <v>4992.8080705523289</v>
      </c>
      <c r="M38" s="26">
        <v>6321.1562086579561</v>
      </c>
      <c r="N38" s="26">
        <v>5596.7798055994708</v>
      </c>
      <c r="O38" s="26">
        <v>6676.2430714012544</v>
      </c>
      <c r="P38" s="26">
        <v>6377.3534627344061</v>
      </c>
      <c r="Q38" s="26">
        <f>G38+I38+K38+M38+O38</f>
        <v>26643.214794343538</v>
      </c>
      <c r="R38" s="111">
        <f>H38+J38+L38+N38+P38</f>
        <v>25619.948782618205</v>
      </c>
      <c r="S38" s="145">
        <f>N38-M38</f>
        <v>-724.37640305848527</v>
      </c>
      <c r="T38" s="145">
        <f>P38-O38</f>
        <v>-298.88960866684829</v>
      </c>
    </row>
    <row r="39" spans="1:20" s="109" customFormat="1" x14ac:dyDescent="0.25">
      <c r="A39" s="62" t="s">
        <v>13</v>
      </c>
      <c r="B39" s="2" t="s">
        <v>597</v>
      </c>
      <c r="C39" s="70" t="s">
        <v>321</v>
      </c>
      <c r="D39" s="89" t="s">
        <v>84</v>
      </c>
      <c r="E39" s="26" t="s">
        <v>84</v>
      </c>
      <c r="F39" s="26" t="s">
        <v>84</v>
      </c>
      <c r="G39" s="26" t="s">
        <v>84</v>
      </c>
      <c r="H39" s="26" t="s">
        <v>84</v>
      </c>
      <c r="I39" s="26" t="s">
        <v>84</v>
      </c>
      <c r="J39" s="26" t="s">
        <v>84</v>
      </c>
      <c r="K39" s="26" t="s">
        <v>84</v>
      </c>
      <c r="L39" s="26" t="s">
        <v>84</v>
      </c>
      <c r="M39" s="26" t="s">
        <v>84</v>
      </c>
      <c r="N39" s="26" t="s">
        <v>84</v>
      </c>
      <c r="O39" s="26" t="s">
        <v>84</v>
      </c>
      <c r="P39" s="26" t="s">
        <v>84</v>
      </c>
      <c r="Q39" s="26" t="s">
        <v>84</v>
      </c>
      <c r="R39" s="111" t="s">
        <v>84</v>
      </c>
    </row>
    <row r="40" spans="1:20" s="109" customFormat="1" ht="31.5" x14ac:dyDescent="0.25">
      <c r="A40" s="62" t="s">
        <v>414</v>
      </c>
      <c r="B40" s="1" t="s">
        <v>474</v>
      </c>
      <c r="C40" s="70" t="s">
        <v>321</v>
      </c>
      <c r="D40" s="89" t="s">
        <v>84</v>
      </c>
      <c r="E40" s="26" t="s">
        <v>84</v>
      </c>
      <c r="F40" s="26" t="s">
        <v>84</v>
      </c>
      <c r="G40" s="26" t="s">
        <v>84</v>
      </c>
      <c r="H40" s="26" t="s">
        <v>84</v>
      </c>
      <c r="I40" s="26" t="s">
        <v>84</v>
      </c>
      <c r="J40" s="26" t="s">
        <v>84</v>
      </c>
      <c r="K40" s="26" t="s">
        <v>84</v>
      </c>
      <c r="L40" s="26" t="s">
        <v>84</v>
      </c>
      <c r="M40" s="26" t="s">
        <v>84</v>
      </c>
      <c r="N40" s="26" t="s">
        <v>84</v>
      </c>
      <c r="O40" s="26" t="s">
        <v>84</v>
      </c>
      <c r="P40" s="26" t="s">
        <v>84</v>
      </c>
      <c r="Q40" s="26" t="s">
        <v>84</v>
      </c>
      <c r="R40" s="111" t="s">
        <v>84</v>
      </c>
    </row>
    <row r="41" spans="1:20" s="109" customFormat="1" ht="31.5" x14ac:dyDescent="0.25">
      <c r="A41" s="62" t="s">
        <v>415</v>
      </c>
      <c r="B41" s="1" t="s">
        <v>475</v>
      </c>
      <c r="C41" s="70" t="s">
        <v>321</v>
      </c>
      <c r="D41" s="89" t="s">
        <v>84</v>
      </c>
      <c r="E41" s="26" t="s">
        <v>84</v>
      </c>
      <c r="F41" s="26" t="s">
        <v>84</v>
      </c>
      <c r="G41" s="26" t="s">
        <v>84</v>
      </c>
      <c r="H41" s="26" t="s">
        <v>84</v>
      </c>
      <c r="I41" s="26" t="s">
        <v>84</v>
      </c>
      <c r="J41" s="26" t="s">
        <v>84</v>
      </c>
      <c r="K41" s="26" t="s">
        <v>84</v>
      </c>
      <c r="L41" s="26" t="s">
        <v>84</v>
      </c>
      <c r="M41" s="26" t="s">
        <v>84</v>
      </c>
      <c r="N41" s="26" t="s">
        <v>84</v>
      </c>
      <c r="O41" s="26" t="s">
        <v>84</v>
      </c>
      <c r="P41" s="26" t="s">
        <v>84</v>
      </c>
      <c r="Q41" s="26" t="s">
        <v>84</v>
      </c>
      <c r="R41" s="111" t="s">
        <v>84</v>
      </c>
    </row>
    <row r="42" spans="1:20" s="109" customFormat="1" ht="31.5" x14ac:dyDescent="0.25">
      <c r="A42" s="62" t="s">
        <v>420</v>
      </c>
      <c r="B42" s="1" t="s">
        <v>460</v>
      </c>
      <c r="C42" s="70" t="s">
        <v>321</v>
      </c>
      <c r="D42" s="89" t="s">
        <v>84</v>
      </c>
      <c r="E42" s="26" t="s">
        <v>84</v>
      </c>
      <c r="F42" s="26" t="s">
        <v>84</v>
      </c>
      <c r="G42" s="26" t="s">
        <v>84</v>
      </c>
      <c r="H42" s="26" t="s">
        <v>84</v>
      </c>
      <c r="I42" s="26" t="s">
        <v>84</v>
      </c>
      <c r="J42" s="26" t="s">
        <v>84</v>
      </c>
      <c r="K42" s="26" t="s">
        <v>84</v>
      </c>
      <c r="L42" s="26" t="s">
        <v>84</v>
      </c>
      <c r="M42" s="26" t="s">
        <v>84</v>
      </c>
      <c r="N42" s="26" t="s">
        <v>84</v>
      </c>
      <c r="O42" s="26" t="s">
        <v>84</v>
      </c>
      <c r="P42" s="26" t="s">
        <v>84</v>
      </c>
      <c r="Q42" s="26" t="s">
        <v>84</v>
      </c>
      <c r="R42" s="111" t="s">
        <v>84</v>
      </c>
    </row>
    <row r="43" spans="1:20" s="109" customFormat="1" x14ac:dyDescent="0.25">
      <c r="A43" s="62" t="s">
        <v>14</v>
      </c>
      <c r="B43" s="2" t="s">
        <v>635</v>
      </c>
      <c r="C43" s="70" t="s">
        <v>321</v>
      </c>
      <c r="D43" s="89" t="s">
        <v>84</v>
      </c>
      <c r="E43" s="26" t="s">
        <v>84</v>
      </c>
      <c r="F43" s="26" t="s">
        <v>84</v>
      </c>
      <c r="G43" s="26" t="s">
        <v>84</v>
      </c>
      <c r="H43" s="26" t="s">
        <v>84</v>
      </c>
      <c r="I43" s="26" t="s">
        <v>84</v>
      </c>
      <c r="J43" s="26" t="s">
        <v>84</v>
      </c>
      <c r="K43" s="26" t="s">
        <v>84</v>
      </c>
      <c r="L43" s="26" t="s">
        <v>84</v>
      </c>
      <c r="M43" s="26" t="s">
        <v>84</v>
      </c>
      <c r="N43" s="26" t="s">
        <v>84</v>
      </c>
      <c r="O43" s="26" t="s">
        <v>84</v>
      </c>
      <c r="P43" s="26" t="s">
        <v>84</v>
      </c>
      <c r="Q43" s="26" t="s">
        <v>84</v>
      </c>
      <c r="R43" s="111" t="s">
        <v>84</v>
      </c>
    </row>
    <row r="44" spans="1:20" s="109" customFormat="1" x14ac:dyDescent="0.25">
      <c r="A44" s="62" t="s">
        <v>20</v>
      </c>
      <c r="B44" s="2" t="s">
        <v>520</v>
      </c>
      <c r="C44" s="70" t="s">
        <v>321</v>
      </c>
      <c r="D44" s="89">
        <v>4042.1400449429798</v>
      </c>
      <c r="E44" s="26">
        <v>3705.9425249479996</v>
      </c>
      <c r="F44" s="26">
        <v>3942.0623890268002</v>
      </c>
      <c r="G44" s="26">
        <v>4094.7522561819987</v>
      </c>
      <c r="H44" s="26">
        <v>4094.7522561819987</v>
      </c>
      <c r="I44" s="26">
        <v>4282.4362599106971</v>
      </c>
      <c r="J44" s="26">
        <v>4282.4362599106971</v>
      </c>
      <c r="K44" s="26">
        <v>4811.6219212869219</v>
      </c>
      <c r="L44" s="26">
        <v>4811.6219212869219</v>
      </c>
      <c r="M44" s="26">
        <v>5983.6794140758775</v>
      </c>
      <c r="N44" s="26">
        <v>5415.9314117294707</v>
      </c>
      <c r="O44" s="26">
        <v>6363.1708793027019</v>
      </c>
      <c r="P44" s="26">
        <v>6216.0817500012054</v>
      </c>
      <c r="Q44" s="26">
        <f>G44+I44+K44+M44+O44</f>
        <v>25535.660730758198</v>
      </c>
      <c r="R44" s="111">
        <f>H44+J44+L44+N44+P44</f>
        <v>24820.823599110292</v>
      </c>
      <c r="S44" s="145">
        <f>N44-M44</f>
        <v>-567.74800234640679</v>
      </c>
      <c r="T44" s="145">
        <f>P44-O44</f>
        <v>-147.08912930149654</v>
      </c>
    </row>
    <row r="45" spans="1:20" s="109" customFormat="1" x14ac:dyDescent="0.25">
      <c r="A45" s="62" t="s">
        <v>30</v>
      </c>
      <c r="B45" s="2" t="s">
        <v>636</v>
      </c>
      <c r="C45" s="70" t="s">
        <v>321</v>
      </c>
      <c r="D45" s="89" t="s">
        <v>84</v>
      </c>
      <c r="E45" s="26" t="s">
        <v>84</v>
      </c>
      <c r="F45" s="26" t="s">
        <v>84</v>
      </c>
      <c r="G45" s="26" t="s">
        <v>84</v>
      </c>
      <c r="H45" s="26" t="s">
        <v>84</v>
      </c>
      <c r="I45" s="26" t="s">
        <v>84</v>
      </c>
      <c r="J45" s="26" t="s">
        <v>84</v>
      </c>
      <c r="K45" s="26" t="s">
        <v>84</v>
      </c>
      <c r="L45" s="26" t="s">
        <v>84</v>
      </c>
      <c r="M45" s="26" t="s">
        <v>84</v>
      </c>
      <c r="N45" s="26" t="s">
        <v>84</v>
      </c>
      <c r="O45" s="26" t="s">
        <v>84</v>
      </c>
      <c r="P45" s="26" t="s">
        <v>84</v>
      </c>
      <c r="Q45" s="26" t="s">
        <v>84</v>
      </c>
      <c r="R45" s="111" t="s">
        <v>84</v>
      </c>
      <c r="S45" s="145"/>
      <c r="T45" s="145"/>
    </row>
    <row r="46" spans="1:20" s="109" customFormat="1" x14ac:dyDescent="0.25">
      <c r="A46" s="62" t="s">
        <v>31</v>
      </c>
      <c r="B46" s="2" t="s">
        <v>521</v>
      </c>
      <c r="C46" s="70" t="s">
        <v>321</v>
      </c>
      <c r="D46" s="89">
        <v>17.292999999999999</v>
      </c>
      <c r="E46" s="26">
        <v>31.196000000000002</v>
      </c>
      <c r="F46" s="26">
        <v>42.872</v>
      </c>
      <c r="G46" s="26">
        <v>42.170045999999992</v>
      </c>
      <c r="H46" s="26">
        <v>42.170045999999992</v>
      </c>
      <c r="I46" s="26">
        <v>54.599199999999989</v>
      </c>
      <c r="J46" s="26">
        <v>54.599199999999989</v>
      </c>
      <c r="K46" s="26">
        <v>59.499480999999996</v>
      </c>
      <c r="L46" s="26">
        <v>59.499480999999996</v>
      </c>
      <c r="M46" s="26">
        <v>62.427836804000002</v>
      </c>
      <c r="N46" s="26">
        <v>61.554775510000013</v>
      </c>
      <c r="O46" s="26">
        <v>57.705004172039992</v>
      </c>
      <c r="P46" s="26">
        <v>66.421410403400003</v>
      </c>
      <c r="Q46" s="26">
        <f>G46+I46+K46+M46+O46</f>
        <v>276.40156797603998</v>
      </c>
      <c r="R46" s="111">
        <f>H46+J46+L46+N46+P46</f>
        <v>284.24491291340001</v>
      </c>
      <c r="S46" s="145">
        <f t="shared" ref="S46:S80" si="0">N46-M46</f>
        <v>-0.87306129399998866</v>
      </c>
      <c r="T46" s="145">
        <f t="shared" ref="T46:T80" si="1">P46-O46</f>
        <v>8.7164062313600112</v>
      </c>
    </row>
    <row r="47" spans="1:20" s="109" customFormat="1" x14ac:dyDescent="0.25">
      <c r="A47" s="62" t="s">
        <v>32</v>
      </c>
      <c r="B47" s="2" t="s">
        <v>522</v>
      </c>
      <c r="C47" s="70" t="s">
        <v>321</v>
      </c>
      <c r="D47" s="89" t="s">
        <v>84</v>
      </c>
      <c r="E47" s="26" t="s">
        <v>84</v>
      </c>
      <c r="F47" s="26" t="s">
        <v>84</v>
      </c>
      <c r="G47" s="26" t="s">
        <v>84</v>
      </c>
      <c r="H47" s="26" t="s">
        <v>84</v>
      </c>
      <c r="I47" s="26" t="s">
        <v>84</v>
      </c>
      <c r="J47" s="26" t="s">
        <v>84</v>
      </c>
      <c r="K47" s="26">
        <v>22.852793180000006</v>
      </c>
      <c r="L47" s="26">
        <v>22.852793180000006</v>
      </c>
      <c r="M47" s="26">
        <v>118.42546933142</v>
      </c>
      <c r="N47" s="26">
        <v>38.782939820000003</v>
      </c>
      <c r="O47" s="26">
        <v>126.35997577662515</v>
      </c>
      <c r="P47" s="26">
        <v>0</v>
      </c>
      <c r="Q47" s="26" t="s">
        <v>84</v>
      </c>
      <c r="R47" s="111">
        <f>L47+N47+P47</f>
        <v>61.635733000000009</v>
      </c>
      <c r="S47" s="145">
        <f t="shared" si="0"/>
        <v>-79.642529511420008</v>
      </c>
      <c r="T47" s="145">
        <f t="shared" si="1"/>
        <v>-126.35997577662515</v>
      </c>
    </row>
    <row r="48" spans="1:20" s="109" customFormat="1" x14ac:dyDescent="0.25">
      <c r="A48" s="62" t="s">
        <v>33</v>
      </c>
      <c r="B48" s="2" t="s">
        <v>643</v>
      </c>
      <c r="C48" s="70" t="s">
        <v>321</v>
      </c>
      <c r="D48" s="89" t="s">
        <v>84</v>
      </c>
      <c r="E48" s="26" t="s">
        <v>84</v>
      </c>
      <c r="F48" s="26" t="s">
        <v>84</v>
      </c>
      <c r="G48" s="26" t="s">
        <v>84</v>
      </c>
      <c r="H48" s="26" t="s">
        <v>84</v>
      </c>
      <c r="I48" s="26" t="s">
        <v>84</v>
      </c>
      <c r="J48" s="26" t="s">
        <v>84</v>
      </c>
      <c r="K48" s="26" t="s">
        <v>84</v>
      </c>
      <c r="L48" s="26" t="s">
        <v>84</v>
      </c>
      <c r="M48" s="26" t="s">
        <v>84</v>
      </c>
      <c r="N48" s="26" t="s">
        <v>84</v>
      </c>
      <c r="O48" s="26" t="s">
        <v>84</v>
      </c>
      <c r="P48" s="26" t="s">
        <v>84</v>
      </c>
      <c r="Q48" s="26" t="s">
        <v>84</v>
      </c>
      <c r="R48" s="111" t="s">
        <v>84</v>
      </c>
      <c r="S48" s="145"/>
      <c r="T48" s="145"/>
    </row>
    <row r="49" spans="1:20" s="109" customFormat="1" ht="31.5" x14ac:dyDescent="0.25">
      <c r="A49" s="62" t="s">
        <v>34</v>
      </c>
      <c r="B49" s="3" t="s">
        <v>391</v>
      </c>
      <c r="C49" s="70" t="s">
        <v>321</v>
      </c>
      <c r="D49" s="89" t="s">
        <v>84</v>
      </c>
      <c r="E49" s="26" t="s">
        <v>84</v>
      </c>
      <c r="F49" s="26" t="s">
        <v>84</v>
      </c>
      <c r="G49" s="26" t="s">
        <v>84</v>
      </c>
      <c r="H49" s="26" t="s">
        <v>84</v>
      </c>
      <c r="I49" s="26" t="s">
        <v>84</v>
      </c>
      <c r="J49" s="26" t="s">
        <v>84</v>
      </c>
      <c r="K49" s="26" t="s">
        <v>84</v>
      </c>
      <c r="L49" s="26" t="s">
        <v>84</v>
      </c>
      <c r="M49" s="26" t="s">
        <v>84</v>
      </c>
      <c r="N49" s="26" t="s">
        <v>84</v>
      </c>
      <c r="O49" s="26" t="s">
        <v>84</v>
      </c>
      <c r="P49" s="26" t="s">
        <v>84</v>
      </c>
      <c r="Q49" s="26" t="s">
        <v>84</v>
      </c>
      <c r="R49" s="111" t="s">
        <v>84</v>
      </c>
      <c r="S49" s="145"/>
      <c r="T49" s="145"/>
    </row>
    <row r="50" spans="1:20" s="109" customFormat="1" x14ac:dyDescent="0.25">
      <c r="A50" s="62" t="s">
        <v>562</v>
      </c>
      <c r="B50" s="1" t="s">
        <v>215</v>
      </c>
      <c r="C50" s="70" t="s">
        <v>321</v>
      </c>
      <c r="D50" s="89" t="s">
        <v>84</v>
      </c>
      <c r="E50" s="26" t="s">
        <v>84</v>
      </c>
      <c r="F50" s="26" t="s">
        <v>84</v>
      </c>
      <c r="G50" s="26" t="s">
        <v>84</v>
      </c>
      <c r="H50" s="26" t="s">
        <v>84</v>
      </c>
      <c r="I50" s="26" t="s">
        <v>84</v>
      </c>
      <c r="J50" s="26" t="s">
        <v>84</v>
      </c>
      <c r="K50" s="26" t="s">
        <v>84</v>
      </c>
      <c r="L50" s="26" t="s">
        <v>84</v>
      </c>
      <c r="M50" s="26" t="s">
        <v>84</v>
      </c>
      <c r="N50" s="26" t="s">
        <v>84</v>
      </c>
      <c r="O50" s="26" t="s">
        <v>84</v>
      </c>
      <c r="P50" s="26" t="s">
        <v>84</v>
      </c>
      <c r="Q50" s="26" t="s">
        <v>84</v>
      </c>
      <c r="R50" s="111" t="s">
        <v>84</v>
      </c>
      <c r="S50" s="145"/>
      <c r="T50" s="145"/>
    </row>
    <row r="51" spans="1:20" s="109" customFormat="1" x14ac:dyDescent="0.25">
      <c r="A51" s="62" t="s">
        <v>563</v>
      </c>
      <c r="B51" s="1" t="s">
        <v>203</v>
      </c>
      <c r="C51" s="70" t="s">
        <v>321</v>
      </c>
      <c r="D51" s="89" t="s">
        <v>84</v>
      </c>
      <c r="E51" s="26" t="s">
        <v>84</v>
      </c>
      <c r="F51" s="26" t="s">
        <v>84</v>
      </c>
      <c r="G51" s="26" t="s">
        <v>84</v>
      </c>
      <c r="H51" s="26" t="s">
        <v>84</v>
      </c>
      <c r="I51" s="26" t="s">
        <v>84</v>
      </c>
      <c r="J51" s="26" t="s">
        <v>84</v>
      </c>
      <c r="K51" s="26" t="s">
        <v>84</v>
      </c>
      <c r="L51" s="26" t="s">
        <v>84</v>
      </c>
      <c r="M51" s="26" t="s">
        <v>84</v>
      </c>
      <c r="N51" s="26" t="s">
        <v>84</v>
      </c>
      <c r="O51" s="26" t="s">
        <v>84</v>
      </c>
      <c r="P51" s="26" t="s">
        <v>84</v>
      </c>
      <c r="Q51" s="26" t="s">
        <v>84</v>
      </c>
      <c r="R51" s="111" t="s">
        <v>84</v>
      </c>
      <c r="S51" s="145"/>
      <c r="T51" s="145"/>
    </row>
    <row r="52" spans="1:20" s="109" customFormat="1" x14ac:dyDescent="0.25">
      <c r="A52" s="62" t="s">
        <v>35</v>
      </c>
      <c r="B52" s="2" t="s">
        <v>523</v>
      </c>
      <c r="C52" s="70" t="s">
        <v>321</v>
      </c>
      <c r="D52" s="89">
        <f>D38-D44-D46</f>
        <v>234.51599999999974</v>
      </c>
      <c r="E52" s="26">
        <f>E38-E44-E46</f>
        <v>152.93122361367696</v>
      </c>
      <c r="F52" s="26">
        <f>F38-F44-F46</f>
        <v>98.78820388700008</v>
      </c>
      <c r="G52" s="26">
        <v>80.793825654999836</v>
      </c>
      <c r="H52" s="26">
        <v>80.793825654999836</v>
      </c>
      <c r="I52" s="26">
        <v>98.255855984303366</v>
      </c>
      <c r="J52" s="26">
        <v>98.255855984303366</v>
      </c>
      <c r="K52" s="26">
        <v>98.83387508540703</v>
      </c>
      <c r="L52" s="26">
        <v>98.83387508540703</v>
      </c>
      <c r="M52" s="26">
        <v>156.6234884466586</v>
      </c>
      <c r="N52" s="26">
        <f>N38-N44-N46-N47</f>
        <v>80.5106785400001</v>
      </c>
      <c r="O52" s="26">
        <v>129.00721214988732</v>
      </c>
      <c r="P52" s="26">
        <f>P38-P44-P46-P47</f>
        <v>94.850302329800726</v>
      </c>
      <c r="Q52" s="26">
        <f>G52+I52+K52+M52+O52</f>
        <v>563.51425732125608</v>
      </c>
      <c r="R52" s="111">
        <f>H52+J52+L52+N52+P52</f>
        <v>453.24453759451109</v>
      </c>
      <c r="S52" s="145">
        <f t="shared" si="0"/>
        <v>-76.112809906658498</v>
      </c>
      <c r="T52" s="145">
        <f t="shared" si="1"/>
        <v>-34.156909820086597</v>
      </c>
    </row>
    <row r="53" spans="1:20" s="109" customFormat="1" x14ac:dyDescent="0.25">
      <c r="A53" s="62" t="s">
        <v>413</v>
      </c>
      <c r="B53" s="5" t="s">
        <v>599</v>
      </c>
      <c r="C53" s="70" t="s">
        <v>321</v>
      </c>
      <c r="D53" s="89">
        <v>1324.8320000000001</v>
      </c>
      <c r="E53" s="26">
        <v>1407.5584503699997</v>
      </c>
      <c r="F53" s="26">
        <v>1514.96378205</v>
      </c>
      <c r="G53" s="26">
        <v>1532.9752583</v>
      </c>
      <c r="H53" s="26">
        <v>1532.9752583</v>
      </c>
      <c r="I53" s="26">
        <v>1489.0730685799999</v>
      </c>
      <c r="J53" s="26">
        <v>1489.0730685799999</v>
      </c>
      <c r="K53" s="26">
        <v>1356.4796696850001</v>
      </c>
      <c r="L53" s="26">
        <v>1356.4796696850001</v>
      </c>
      <c r="M53" s="26">
        <v>1637.08549360342</v>
      </c>
      <c r="N53" s="26">
        <f>N55+N60</f>
        <v>1361.6966593299999</v>
      </c>
      <c r="O53" s="26">
        <v>1634.3273944313451</v>
      </c>
      <c r="P53" s="26">
        <f>P55+P60</f>
        <v>1629.5210003942702</v>
      </c>
      <c r="Q53" s="26">
        <f>G53+I53+K53+M53+O53</f>
        <v>7649.940884599765</v>
      </c>
      <c r="R53" s="111">
        <f>H53+J53+L53+N53+P53</f>
        <v>7369.7456562892694</v>
      </c>
      <c r="S53" s="145">
        <f t="shared" si="0"/>
        <v>-275.38883427342012</v>
      </c>
      <c r="T53" s="145">
        <f t="shared" si="1"/>
        <v>-4.8063940370748242</v>
      </c>
    </row>
    <row r="54" spans="1:20" s="109" customFormat="1" x14ac:dyDescent="0.25">
      <c r="A54" s="62" t="s">
        <v>414</v>
      </c>
      <c r="B54" s="1" t="s">
        <v>510</v>
      </c>
      <c r="C54" s="70" t="s">
        <v>321</v>
      </c>
      <c r="D54" s="89" t="s">
        <v>84</v>
      </c>
      <c r="E54" s="26" t="s">
        <v>84</v>
      </c>
      <c r="F54" s="26" t="s">
        <v>84</v>
      </c>
      <c r="G54" s="26" t="s">
        <v>84</v>
      </c>
      <c r="H54" s="26" t="s">
        <v>84</v>
      </c>
      <c r="I54" s="26" t="s">
        <v>84</v>
      </c>
      <c r="J54" s="26" t="s">
        <v>84</v>
      </c>
      <c r="K54" s="26" t="s">
        <v>84</v>
      </c>
      <c r="L54" s="26" t="s">
        <v>84</v>
      </c>
      <c r="M54" s="26" t="s">
        <v>84</v>
      </c>
      <c r="N54" s="26" t="s">
        <v>84</v>
      </c>
      <c r="O54" s="26" t="s">
        <v>84</v>
      </c>
      <c r="P54" s="26" t="s">
        <v>84</v>
      </c>
      <c r="Q54" s="26" t="s">
        <v>84</v>
      </c>
      <c r="R54" s="111" t="s">
        <v>84</v>
      </c>
      <c r="S54" s="145"/>
      <c r="T54" s="145"/>
    </row>
    <row r="55" spans="1:20" s="109" customFormat="1" x14ac:dyDescent="0.25">
      <c r="A55" s="62" t="s">
        <v>415</v>
      </c>
      <c r="B55" s="4" t="s">
        <v>511</v>
      </c>
      <c r="C55" s="70" t="s">
        <v>321</v>
      </c>
      <c r="D55" s="89">
        <f>D56+D59</f>
        <v>1178.884</v>
      </c>
      <c r="E55" s="26">
        <f>E56+E59</f>
        <v>1254.8741503699998</v>
      </c>
      <c r="F55" s="26">
        <f>F56+F59</f>
        <v>1333.72111705</v>
      </c>
      <c r="G55" s="26">
        <v>1352.8616426399999</v>
      </c>
      <c r="H55" s="26">
        <v>1352.8616426399999</v>
      </c>
      <c r="I55" s="26">
        <v>1285.7869568900001</v>
      </c>
      <c r="J55" s="26">
        <v>1285.7869568900001</v>
      </c>
      <c r="K55" s="26">
        <v>1105.8232815599999</v>
      </c>
      <c r="L55" s="26">
        <v>1105.8232815599999</v>
      </c>
      <c r="M55" s="26">
        <v>1369.58195533142</v>
      </c>
      <c r="N55" s="26">
        <f>N56+N59</f>
        <v>1127.4507719599999</v>
      </c>
      <c r="O55" s="26">
        <v>1364.1488207766251</v>
      </c>
      <c r="P55" s="26">
        <f>P56+P59</f>
        <v>1348.68286076</v>
      </c>
      <c r="Q55" s="26">
        <f t="shared" ref="Q55:R57" si="2">G55+I55+K55+M55+O55</f>
        <v>6478.202657198045</v>
      </c>
      <c r="R55" s="111">
        <f t="shared" si="2"/>
        <v>6220.60551381</v>
      </c>
      <c r="S55" s="145">
        <f t="shared" si="0"/>
        <v>-242.13118337142009</v>
      </c>
      <c r="T55" s="145">
        <f t="shared" si="1"/>
        <v>-15.465960016625104</v>
      </c>
    </row>
    <row r="56" spans="1:20" s="109" customFormat="1" x14ac:dyDescent="0.25">
      <c r="A56" s="62" t="s">
        <v>416</v>
      </c>
      <c r="B56" s="6" t="s">
        <v>217</v>
      </c>
      <c r="C56" s="70" t="s">
        <v>321</v>
      </c>
      <c r="D56" s="89">
        <f>D57</f>
        <v>1178.884</v>
      </c>
      <c r="E56" s="26">
        <f>E57</f>
        <v>1254.8741503699998</v>
      </c>
      <c r="F56" s="26">
        <f>F57</f>
        <v>1333.72111705</v>
      </c>
      <c r="G56" s="26">
        <v>1352.8616426399999</v>
      </c>
      <c r="H56" s="26">
        <v>1352.8616426399999</v>
      </c>
      <c r="I56" s="26">
        <v>1285.7869568900001</v>
      </c>
      <c r="J56" s="26">
        <v>1285.7869568900001</v>
      </c>
      <c r="K56" s="26">
        <v>1105.8232815599999</v>
      </c>
      <c r="L56" s="26">
        <v>1105.8232815599999</v>
      </c>
      <c r="M56" s="26">
        <v>1369.58195533142</v>
      </c>
      <c r="N56" s="26">
        <f>N57+N58</f>
        <v>1127.4507719599999</v>
      </c>
      <c r="O56" s="26">
        <v>1364.1488207766251</v>
      </c>
      <c r="P56" s="26">
        <f>P57+P58</f>
        <v>1348.68286076</v>
      </c>
      <c r="Q56" s="26">
        <f t="shared" si="2"/>
        <v>6478.202657198045</v>
      </c>
      <c r="R56" s="111">
        <f t="shared" si="2"/>
        <v>6220.60551381</v>
      </c>
      <c r="S56" s="145">
        <f t="shared" si="0"/>
        <v>-242.13118337142009</v>
      </c>
      <c r="T56" s="145">
        <f t="shared" si="1"/>
        <v>-15.465960016625104</v>
      </c>
    </row>
    <row r="57" spans="1:20" s="109" customFormat="1" ht="31.5" x14ac:dyDescent="0.25">
      <c r="A57" s="62" t="s">
        <v>417</v>
      </c>
      <c r="B57" s="9" t="s">
        <v>90</v>
      </c>
      <c r="C57" s="70" t="s">
        <v>321</v>
      </c>
      <c r="D57" s="89">
        <v>1178.884</v>
      </c>
      <c r="E57" s="26">
        <v>1254.8741503699998</v>
      </c>
      <c r="F57" s="26">
        <v>1333.72111705</v>
      </c>
      <c r="G57" s="26">
        <v>1352.8616426399999</v>
      </c>
      <c r="H57" s="26">
        <v>1352.8616426399999</v>
      </c>
      <c r="I57" s="26">
        <v>1285.7869568900001</v>
      </c>
      <c r="J57" s="26">
        <v>1285.7869568900001</v>
      </c>
      <c r="K57" s="26">
        <v>1084.7058373899999</v>
      </c>
      <c r="L57" s="26">
        <v>1084.7058373899999</v>
      </c>
      <c r="M57" s="26">
        <v>1251.1564860000001</v>
      </c>
      <c r="N57" s="26">
        <v>1088.66783214</v>
      </c>
      <c r="O57" s="26">
        <v>1237.788845</v>
      </c>
      <c r="P57" s="26">
        <v>1348.68286076</v>
      </c>
      <c r="Q57" s="26">
        <f t="shared" si="2"/>
        <v>6212.2997679199998</v>
      </c>
      <c r="R57" s="111">
        <f t="shared" si="2"/>
        <v>6160.7051298200004</v>
      </c>
      <c r="S57" s="145">
        <f t="shared" si="0"/>
        <v>-162.48865386000011</v>
      </c>
      <c r="T57" s="145">
        <f t="shared" si="1"/>
        <v>110.89401576</v>
      </c>
    </row>
    <row r="58" spans="1:20" s="109" customFormat="1" x14ac:dyDescent="0.25">
      <c r="A58" s="62" t="s">
        <v>418</v>
      </c>
      <c r="B58" s="9" t="s">
        <v>216</v>
      </c>
      <c r="C58" s="70" t="s">
        <v>321</v>
      </c>
      <c r="D58" s="89" t="s">
        <v>84</v>
      </c>
      <c r="E58" s="26" t="s">
        <v>84</v>
      </c>
      <c r="F58" s="26" t="s">
        <v>84</v>
      </c>
      <c r="G58" s="26" t="s">
        <v>84</v>
      </c>
      <c r="H58" s="26" t="s">
        <v>84</v>
      </c>
      <c r="I58" s="26" t="s">
        <v>84</v>
      </c>
      <c r="J58" s="26" t="s">
        <v>84</v>
      </c>
      <c r="K58" s="26">
        <v>21.117444170000002</v>
      </c>
      <c r="L58" s="26">
        <v>21.117444170000002</v>
      </c>
      <c r="M58" s="26">
        <v>118.42546933142</v>
      </c>
      <c r="N58" s="26">
        <v>38.782939820000003</v>
      </c>
      <c r="O58" s="26">
        <v>126.35997577662515</v>
      </c>
      <c r="P58" s="26">
        <v>0</v>
      </c>
      <c r="Q58" s="26" t="s">
        <v>84</v>
      </c>
      <c r="R58" s="111">
        <f>P58+N58+L58</f>
        <v>59.900383990000009</v>
      </c>
      <c r="S58" s="145">
        <f t="shared" si="0"/>
        <v>-79.642529511420008</v>
      </c>
      <c r="T58" s="145">
        <f t="shared" si="1"/>
        <v>-126.35997577662515</v>
      </c>
    </row>
    <row r="59" spans="1:20" s="109" customFormat="1" x14ac:dyDescent="0.25">
      <c r="A59" s="62" t="s">
        <v>419</v>
      </c>
      <c r="B59" s="6" t="s">
        <v>177</v>
      </c>
      <c r="C59" s="70" t="s">
        <v>321</v>
      </c>
      <c r="D59" s="89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f t="shared" ref="Q59:R64" si="3">G59+I59+K59+M59+O59</f>
        <v>0</v>
      </c>
      <c r="R59" s="111">
        <f t="shared" si="3"/>
        <v>0</v>
      </c>
      <c r="S59" s="145">
        <f t="shared" si="0"/>
        <v>0</v>
      </c>
      <c r="T59" s="145">
        <f t="shared" si="1"/>
        <v>0</v>
      </c>
    </row>
    <row r="60" spans="1:20" s="109" customFormat="1" x14ac:dyDescent="0.25">
      <c r="A60" s="62" t="s">
        <v>420</v>
      </c>
      <c r="B60" s="4" t="s">
        <v>512</v>
      </c>
      <c r="C60" s="70" t="s">
        <v>321</v>
      </c>
      <c r="D60" s="89">
        <v>145.94800000000001</v>
      </c>
      <c r="E60" s="26">
        <v>152.68429999999998</v>
      </c>
      <c r="F60" s="26">
        <v>181.24266500000002</v>
      </c>
      <c r="G60" s="26">
        <v>180.11361566000005</v>
      </c>
      <c r="H60" s="26">
        <v>180.11361566000005</v>
      </c>
      <c r="I60" s="26">
        <v>203.28611168999998</v>
      </c>
      <c r="J60" s="26">
        <v>203.28611168999998</v>
      </c>
      <c r="K60" s="26">
        <v>250.65638812500009</v>
      </c>
      <c r="L60" s="26">
        <v>250.65638812500009</v>
      </c>
      <c r="M60" s="26">
        <v>267.50353827200001</v>
      </c>
      <c r="N60" s="26">
        <v>234.24588737000002</v>
      </c>
      <c r="O60" s="26">
        <v>270.17857365471997</v>
      </c>
      <c r="P60" s="26">
        <v>280.83813963427025</v>
      </c>
      <c r="Q60" s="26">
        <f t="shared" si="3"/>
        <v>1171.73822740172</v>
      </c>
      <c r="R60" s="111">
        <f t="shared" si="3"/>
        <v>1149.1401424792703</v>
      </c>
      <c r="S60" s="145">
        <f t="shared" si="0"/>
        <v>-33.257650901999995</v>
      </c>
      <c r="T60" s="145">
        <f t="shared" si="1"/>
        <v>10.65956597955028</v>
      </c>
    </row>
    <row r="61" spans="1:20" s="109" customFormat="1" x14ac:dyDescent="0.25">
      <c r="A61" s="62" t="s">
        <v>421</v>
      </c>
      <c r="B61" s="4" t="s">
        <v>513</v>
      </c>
      <c r="C61" s="70" t="s">
        <v>321</v>
      </c>
      <c r="D61" s="89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f t="shared" si="3"/>
        <v>0</v>
      </c>
      <c r="R61" s="111">
        <f t="shared" si="3"/>
        <v>0</v>
      </c>
      <c r="S61" s="145">
        <f t="shared" si="0"/>
        <v>0</v>
      </c>
      <c r="T61" s="145">
        <f t="shared" si="1"/>
        <v>0</v>
      </c>
    </row>
    <row r="62" spans="1:20" s="109" customFormat="1" x14ac:dyDescent="0.25">
      <c r="A62" s="62" t="s">
        <v>422</v>
      </c>
      <c r="B62" s="5" t="s">
        <v>600</v>
      </c>
      <c r="C62" s="70" t="s">
        <v>321</v>
      </c>
      <c r="D62" s="89">
        <v>1453.5410449429796</v>
      </c>
      <c r="E62" s="26">
        <v>737.46602500000006</v>
      </c>
      <c r="F62" s="26">
        <v>740.64848930000005</v>
      </c>
      <c r="G62" s="26">
        <v>830.78195617999995</v>
      </c>
      <c r="H62" s="26">
        <v>830.78195617999995</v>
      </c>
      <c r="I62" s="26">
        <v>893.01993520000008</v>
      </c>
      <c r="J62" s="26">
        <v>893.01993520000008</v>
      </c>
      <c r="K62" s="26">
        <v>891.18243111798597</v>
      </c>
      <c r="L62" s="26">
        <v>891.18243111798597</v>
      </c>
      <c r="M62" s="26">
        <v>903.63743185336216</v>
      </c>
      <c r="N62" s="26">
        <f>N64+N67</f>
        <v>899.28959655946983</v>
      </c>
      <c r="O62" s="26">
        <v>901.7227689885043</v>
      </c>
      <c r="P62" s="26">
        <f>P64+P67</f>
        <v>947.04934373275353</v>
      </c>
      <c r="Q62" s="26">
        <f t="shared" si="3"/>
        <v>4420.3445233398525</v>
      </c>
      <c r="R62" s="111">
        <f t="shared" si="3"/>
        <v>4461.3232627902089</v>
      </c>
      <c r="S62" s="145">
        <f t="shared" si="0"/>
        <v>-4.3478352938923308</v>
      </c>
      <c r="T62" s="145">
        <f t="shared" si="1"/>
        <v>45.326574744249228</v>
      </c>
    </row>
    <row r="63" spans="1:20" s="109" customFormat="1" ht="30" customHeight="1" x14ac:dyDescent="0.25">
      <c r="A63" s="62" t="s">
        <v>423</v>
      </c>
      <c r="B63" s="1" t="s">
        <v>305</v>
      </c>
      <c r="C63" s="70" t="s">
        <v>321</v>
      </c>
      <c r="D63" s="89">
        <v>954.2780449429797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f t="shared" si="3"/>
        <v>0</v>
      </c>
      <c r="R63" s="111">
        <f t="shared" si="3"/>
        <v>0</v>
      </c>
      <c r="S63" s="145">
        <f t="shared" si="0"/>
        <v>0</v>
      </c>
      <c r="T63" s="145">
        <f t="shared" si="1"/>
        <v>0</v>
      </c>
    </row>
    <row r="64" spans="1:20" s="109" customFormat="1" ht="29.25" customHeight="1" x14ac:dyDescent="0.25">
      <c r="A64" s="62" t="s">
        <v>424</v>
      </c>
      <c r="B64" s="1" t="s">
        <v>307</v>
      </c>
      <c r="C64" s="70" t="s">
        <v>321</v>
      </c>
      <c r="D64" s="89">
        <v>421.77199999999999</v>
      </c>
      <c r="E64" s="26">
        <v>650.31100000000004</v>
      </c>
      <c r="F64" s="26">
        <v>637.58751480000001</v>
      </c>
      <c r="G64" s="26">
        <v>709.21244105000005</v>
      </c>
      <c r="H64" s="26">
        <v>709.21244105000005</v>
      </c>
      <c r="I64" s="26">
        <v>773.30794085000002</v>
      </c>
      <c r="J64" s="26">
        <v>773.30794085000002</v>
      </c>
      <c r="K64" s="26">
        <v>763.76524596798606</v>
      </c>
      <c r="L64" s="26">
        <v>763.76524596798606</v>
      </c>
      <c r="M64" s="26">
        <v>748.31694652536214</v>
      </c>
      <c r="N64" s="26">
        <v>781.00105189946987</v>
      </c>
      <c r="O64" s="26">
        <v>773.75972270722434</v>
      </c>
      <c r="P64" s="26">
        <v>837.68849805465356</v>
      </c>
      <c r="Q64" s="26">
        <f t="shared" si="3"/>
        <v>3768.3622971005725</v>
      </c>
      <c r="R64" s="111">
        <f t="shared" si="3"/>
        <v>3864.9751778221098</v>
      </c>
      <c r="S64" s="145">
        <f t="shared" si="0"/>
        <v>32.68410537410773</v>
      </c>
      <c r="T64" s="145">
        <f t="shared" si="1"/>
        <v>63.928775347429223</v>
      </c>
    </row>
    <row r="65" spans="1:25" s="109" customFormat="1" x14ac:dyDescent="0.25">
      <c r="A65" s="62" t="s">
        <v>425</v>
      </c>
      <c r="B65" s="4" t="s">
        <v>637</v>
      </c>
      <c r="C65" s="70" t="s">
        <v>321</v>
      </c>
      <c r="D65" s="89" t="s">
        <v>84</v>
      </c>
      <c r="E65" s="26" t="s">
        <v>84</v>
      </c>
      <c r="F65" s="26" t="s">
        <v>84</v>
      </c>
      <c r="G65" s="26" t="s">
        <v>84</v>
      </c>
      <c r="H65" s="26" t="s">
        <v>84</v>
      </c>
      <c r="I65" s="26" t="s">
        <v>84</v>
      </c>
      <c r="J65" s="26" t="s">
        <v>84</v>
      </c>
      <c r="K65" s="26" t="s">
        <v>84</v>
      </c>
      <c r="L65" s="26" t="s">
        <v>84</v>
      </c>
      <c r="M65" s="26" t="s">
        <v>84</v>
      </c>
      <c r="N65" s="26" t="s">
        <v>84</v>
      </c>
      <c r="O65" s="26" t="s">
        <v>84</v>
      </c>
      <c r="P65" s="26" t="s">
        <v>84</v>
      </c>
      <c r="Q65" s="26" t="s">
        <v>84</v>
      </c>
      <c r="R65" s="111" t="s">
        <v>84</v>
      </c>
      <c r="S65" s="145"/>
      <c r="T65" s="145"/>
    </row>
    <row r="66" spans="1:25" s="109" customFormat="1" x14ac:dyDescent="0.25">
      <c r="A66" s="62" t="s">
        <v>426</v>
      </c>
      <c r="B66" s="4" t="s">
        <v>658</v>
      </c>
      <c r="C66" s="70" t="s">
        <v>321</v>
      </c>
      <c r="D66" s="89" t="s">
        <v>84</v>
      </c>
      <c r="E66" s="26" t="s">
        <v>84</v>
      </c>
      <c r="F66" s="26" t="s">
        <v>84</v>
      </c>
      <c r="G66" s="26" t="s">
        <v>84</v>
      </c>
      <c r="H66" s="26" t="s">
        <v>84</v>
      </c>
      <c r="I66" s="26" t="s">
        <v>84</v>
      </c>
      <c r="J66" s="26" t="s">
        <v>84</v>
      </c>
      <c r="K66" s="26" t="s">
        <v>84</v>
      </c>
      <c r="L66" s="26" t="s">
        <v>84</v>
      </c>
      <c r="M66" s="26" t="s">
        <v>84</v>
      </c>
      <c r="N66" s="26" t="s">
        <v>84</v>
      </c>
      <c r="O66" s="26" t="s">
        <v>84</v>
      </c>
      <c r="P66" s="26" t="s">
        <v>84</v>
      </c>
      <c r="Q66" s="26" t="s">
        <v>84</v>
      </c>
      <c r="R66" s="111" t="s">
        <v>84</v>
      </c>
      <c r="S66" s="145"/>
      <c r="T66" s="145"/>
    </row>
    <row r="67" spans="1:25" s="109" customFormat="1" x14ac:dyDescent="0.25">
      <c r="A67" s="62" t="s">
        <v>427</v>
      </c>
      <c r="B67" s="4" t="s">
        <v>91</v>
      </c>
      <c r="C67" s="70" t="s">
        <v>321</v>
      </c>
      <c r="D67" s="89">
        <v>77.491</v>
      </c>
      <c r="E67" s="26">
        <v>87.155025000000009</v>
      </c>
      <c r="F67" s="26">
        <v>103.06097450000001</v>
      </c>
      <c r="G67" s="26">
        <v>121.56951512999996</v>
      </c>
      <c r="H67" s="26">
        <v>121.56951512999996</v>
      </c>
      <c r="I67" s="26">
        <v>119.71199435000003</v>
      </c>
      <c r="J67" s="26">
        <v>119.71199435000003</v>
      </c>
      <c r="K67" s="26">
        <v>127.4171851499999</v>
      </c>
      <c r="L67" s="26">
        <v>127.4171851499999</v>
      </c>
      <c r="M67" s="26">
        <v>155.32048532800002</v>
      </c>
      <c r="N67" s="26">
        <v>118.28854466000001</v>
      </c>
      <c r="O67" s="26">
        <v>127.96304628128</v>
      </c>
      <c r="P67" s="26">
        <v>109.36084567809999</v>
      </c>
      <c r="Q67" s="26">
        <f t="shared" ref="Q67:Q76" si="4">G67+I67+K67+M67+O67</f>
        <v>651.98222623927984</v>
      </c>
      <c r="R67" s="111">
        <f t="shared" ref="R67:R76" si="5">H67+J67+L67+N67+P67</f>
        <v>596.3480849680999</v>
      </c>
      <c r="S67" s="145">
        <f t="shared" si="0"/>
        <v>-37.031940668000004</v>
      </c>
      <c r="T67" s="145">
        <f t="shared" si="1"/>
        <v>-18.602200603180009</v>
      </c>
    </row>
    <row r="68" spans="1:25" s="109" customFormat="1" x14ac:dyDescent="0.25">
      <c r="A68" s="62" t="s">
        <v>428</v>
      </c>
      <c r="B68" s="5" t="s">
        <v>394</v>
      </c>
      <c r="C68" s="70" t="s">
        <v>321</v>
      </c>
      <c r="D68" s="89">
        <v>847.36199999999997</v>
      </c>
      <c r="E68" s="26">
        <v>932.30934186799993</v>
      </c>
      <c r="F68" s="26">
        <v>981.38022171379987</v>
      </c>
      <c r="G68" s="26">
        <v>969.75256545700006</v>
      </c>
      <c r="H68" s="26">
        <v>969.75256545700006</v>
      </c>
      <c r="I68" s="26">
        <v>1084.3654764399998</v>
      </c>
      <c r="J68" s="26">
        <v>1084.3654764399998</v>
      </c>
      <c r="K68" s="26">
        <v>1163.768067902</v>
      </c>
      <c r="L68" s="26">
        <v>1163.768067902</v>
      </c>
      <c r="M68" s="26">
        <v>1237.5412427263577</v>
      </c>
      <c r="N68" s="26">
        <v>1262.58635357</v>
      </c>
      <c r="O68" s="26">
        <v>1247.9986551536215</v>
      </c>
      <c r="P68" s="26">
        <v>1357.1819296663462</v>
      </c>
      <c r="Q68" s="26">
        <f t="shared" si="4"/>
        <v>5703.4260076789787</v>
      </c>
      <c r="R68" s="111">
        <f t="shared" si="5"/>
        <v>5837.6543930353464</v>
      </c>
      <c r="S68" s="145">
        <f t="shared" si="0"/>
        <v>25.045110843642306</v>
      </c>
      <c r="T68" s="145">
        <f t="shared" si="1"/>
        <v>109.18327451272467</v>
      </c>
      <c r="U68" s="146">
        <f>L68/L367</f>
        <v>0.52146475178076956</v>
      </c>
      <c r="V68" s="146">
        <f>M68/M367</f>
        <v>0.53555825715735483</v>
      </c>
      <c r="W68" s="146">
        <f>N68/N367</f>
        <v>0.56725759419257804</v>
      </c>
      <c r="X68" s="147">
        <f>W68/U68-1</f>
        <v>8.781579628427183E-2</v>
      </c>
      <c r="Y68" s="147">
        <f>W68/V68-1</f>
        <v>5.9189334888565703E-2</v>
      </c>
    </row>
    <row r="69" spans="1:25" s="109" customFormat="1" x14ac:dyDescent="0.25">
      <c r="A69" s="62" t="s">
        <v>429</v>
      </c>
      <c r="B69" s="5" t="s">
        <v>395</v>
      </c>
      <c r="C69" s="70" t="s">
        <v>321</v>
      </c>
      <c r="D69" s="89">
        <v>344.322</v>
      </c>
      <c r="E69" s="26">
        <v>363.74195030000004</v>
      </c>
      <c r="F69" s="26">
        <v>399.45399200000003</v>
      </c>
      <c r="G69" s="26">
        <v>439.23200000000008</v>
      </c>
      <c r="H69" s="26">
        <v>439.23200000000008</v>
      </c>
      <c r="I69" s="26">
        <v>467.53199999989999</v>
      </c>
      <c r="J69" s="26">
        <v>467.53199999989999</v>
      </c>
      <c r="K69" s="26">
        <v>829.72168023000006</v>
      </c>
      <c r="L69" s="26">
        <v>829.72168023000006</v>
      </c>
      <c r="M69" s="26">
        <v>1373.0625680000003</v>
      </c>
      <c r="N69" s="26">
        <v>1217.0752875399999</v>
      </c>
      <c r="O69" s="26">
        <v>1626.2994745883002</v>
      </c>
      <c r="P69" s="26">
        <v>1534.4364726856002</v>
      </c>
      <c r="Q69" s="26">
        <f t="shared" si="4"/>
        <v>4735.8477228182001</v>
      </c>
      <c r="R69" s="111">
        <f t="shared" si="5"/>
        <v>4487.9974404554996</v>
      </c>
      <c r="S69" s="145">
        <f t="shared" si="0"/>
        <v>-155.98728046000042</v>
      </c>
      <c r="T69" s="145">
        <f t="shared" si="1"/>
        <v>-91.863001902700034</v>
      </c>
    </row>
    <row r="70" spans="1:25" s="109" customFormat="1" x14ac:dyDescent="0.25">
      <c r="A70" s="62" t="s">
        <v>430</v>
      </c>
      <c r="B70" s="5" t="s">
        <v>601</v>
      </c>
      <c r="C70" s="70" t="s">
        <v>321</v>
      </c>
      <c r="D70" s="89">
        <v>30.155999999999999</v>
      </c>
      <c r="E70" s="26">
        <v>46.185000000000002</v>
      </c>
      <c r="F70" s="26">
        <v>56.070355134793218</v>
      </c>
      <c r="G70" s="26">
        <v>56.070355134793218</v>
      </c>
      <c r="H70" s="26">
        <v>56.070355134793218</v>
      </c>
      <c r="I70" s="26">
        <v>64.444766580000007</v>
      </c>
      <c r="J70" s="26">
        <v>64.444766580000007</v>
      </c>
      <c r="K70" s="26">
        <v>168.16787066999999</v>
      </c>
      <c r="L70" s="26">
        <v>168.16787066999999</v>
      </c>
      <c r="M70" s="26">
        <v>249.01948275000001</v>
      </c>
      <c r="N70" s="26">
        <v>142.66162225999997</v>
      </c>
      <c r="O70" s="26">
        <v>434.72654758142005</v>
      </c>
      <c r="P70" s="26">
        <v>149.37110709999996</v>
      </c>
      <c r="Q70" s="26">
        <f t="shared" si="4"/>
        <v>972.42902271621335</v>
      </c>
      <c r="R70" s="111">
        <f t="shared" si="5"/>
        <v>580.7157217447932</v>
      </c>
      <c r="S70" s="145">
        <f t="shared" si="0"/>
        <v>-106.35786049000004</v>
      </c>
      <c r="T70" s="145">
        <f t="shared" si="1"/>
        <v>-285.35544048142009</v>
      </c>
    </row>
    <row r="71" spans="1:25" s="109" customFormat="1" x14ac:dyDescent="0.25">
      <c r="A71" s="62" t="s">
        <v>66</v>
      </c>
      <c r="B71" s="4" t="s">
        <v>369</v>
      </c>
      <c r="C71" s="70" t="s">
        <v>321</v>
      </c>
      <c r="D71" s="89">
        <v>27.640999999999998</v>
      </c>
      <c r="E71" s="26">
        <v>43.825000000000003</v>
      </c>
      <c r="F71" s="26">
        <v>53.519779134793211</v>
      </c>
      <c r="G71" s="26">
        <v>53.519779134793211</v>
      </c>
      <c r="H71" s="26">
        <v>53.519779134793211</v>
      </c>
      <c r="I71" s="26">
        <v>61.305992680000003</v>
      </c>
      <c r="J71" s="26">
        <v>61.305992680000003</v>
      </c>
      <c r="K71" s="26">
        <v>165.63042391999997</v>
      </c>
      <c r="L71" s="26">
        <v>165.63042391999997</v>
      </c>
      <c r="M71" s="26">
        <v>245.20056375000004</v>
      </c>
      <c r="N71" s="26">
        <v>138.30374584999998</v>
      </c>
      <c r="O71" s="26">
        <v>430.90762858142</v>
      </c>
      <c r="P71" s="26">
        <v>144.46651198999999</v>
      </c>
      <c r="Q71" s="26">
        <f t="shared" si="4"/>
        <v>956.56438806621327</v>
      </c>
      <c r="R71" s="111">
        <f t="shared" si="5"/>
        <v>563.22645357479314</v>
      </c>
      <c r="S71" s="145">
        <f t="shared" si="0"/>
        <v>-106.89681790000006</v>
      </c>
      <c r="T71" s="145">
        <f t="shared" si="1"/>
        <v>-286.44111659142004</v>
      </c>
    </row>
    <row r="72" spans="1:25" s="109" customFormat="1" x14ac:dyDescent="0.25">
      <c r="A72" s="62" t="s">
        <v>366</v>
      </c>
      <c r="B72" s="4" t="s">
        <v>56</v>
      </c>
      <c r="C72" s="70" t="s">
        <v>321</v>
      </c>
      <c r="D72" s="89">
        <v>2.5150000000000006</v>
      </c>
      <c r="E72" s="26">
        <v>2.3599999999999994</v>
      </c>
      <c r="F72" s="26">
        <v>2.5505760000000066</v>
      </c>
      <c r="G72" s="26">
        <v>2.5505760000000066</v>
      </c>
      <c r="H72" s="26">
        <v>2.5505760000000066</v>
      </c>
      <c r="I72" s="26">
        <v>3.1387739000000039</v>
      </c>
      <c r="J72" s="26">
        <v>3.1387739000000039</v>
      </c>
      <c r="K72" s="26">
        <v>2.5374467500000151</v>
      </c>
      <c r="L72" s="26">
        <v>2.5374467500000151</v>
      </c>
      <c r="M72" s="26">
        <v>3.8189189999999655</v>
      </c>
      <c r="N72" s="26">
        <f>N70-N71</f>
        <v>4.3578764099999887</v>
      </c>
      <c r="O72" s="26">
        <v>3.8189190000000508</v>
      </c>
      <c r="P72" s="26">
        <f>P70-P71</f>
        <v>4.9045951099999741</v>
      </c>
      <c r="Q72" s="26">
        <f t="shared" si="4"/>
        <v>15.864634650000042</v>
      </c>
      <c r="R72" s="111">
        <f t="shared" si="5"/>
        <v>17.489268169999988</v>
      </c>
      <c r="S72" s="145">
        <f t="shared" si="0"/>
        <v>0.53895741000002317</v>
      </c>
      <c r="T72" s="145">
        <f t="shared" si="1"/>
        <v>1.0856761099999233</v>
      </c>
    </row>
    <row r="73" spans="1:25" s="109" customFormat="1" x14ac:dyDescent="0.25">
      <c r="A73" s="62" t="s">
        <v>431</v>
      </c>
      <c r="B73" s="5" t="s">
        <v>602</v>
      </c>
      <c r="C73" s="70" t="s">
        <v>321</v>
      </c>
      <c r="D73" s="89">
        <v>293.73599999999959</v>
      </c>
      <c r="E73" s="26">
        <v>402.80898102367667</v>
      </c>
      <c r="F73" s="26">
        <v>391.20575271520687</v>
      </c>
      <c r="G73" s="26">
        <v>388.90399276520532</v>
      </c>
      <c r="H73" s="26">
        <v>388.90399276520532</v>
      </c>
      <c r="I73" s="26">
        <v>436.85606909510074</v>
      </c>
      <c r="J73" s="26">
        <v>436.85606909510074</v>
      </c>
      <c r="K73" s="26">
        <v>583.48835094734284</v>
      </c>
      <c r="L73" s="26">
        <v>583.48835094734284</v>
      </c>
      <c r="M73" s="26">
        <v>920.80998972481575</v>
      </c>
      <c r="N73" s="26">
        <f>N38-N53-N62-N68-N69-N70</f>
        <v>713.47028634000173</v>
      </c>
      <c r="O73" s="26">
        <v>831.16823065806386</v>
      </c>
      <c r="P73" s="26">
        <f>P38-P53-P62-P68-P69-P70</f>
        <v>759.79360915543589</v>
      </c>
      <c r="Q73" s="26">
        <f t="shared" si="4"/>
        <v>3161.2266331905284</v>
      </c>
      <c r="R73" s="111">
        <f t="shared" si="5"/>
        <v>2882.5123083030867</v>
      </c>
      <c r="S73" s="145">
        <f t="shared" si="0"/>
        <v>-207.33970338481402</v>
      </c>
      <c r="T73" s="145">
        <f t="shared" si="1"/>
        <v>-71.374621502627974</v>
      </c>
    </row>
    <row r="74" spans="1:25" s="109" customFormat="1" x14ac:dyDescent="0.25">
      <c r="A74" s="62" t="s">
        <v>432</v>
      </c>
      <c r="B74" s="4" t="s">
        <v>92</v>
      </c>
      <c r="C74" s="70" t="s">
        <v>321</v>
      </c>
      <c r="D74" s="89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f t="shared" si="4"/>
        <v>0</v>
      </c>
      <c r="R74" s="111">
        <f t="shared" si="5"/>
        <v>0</v>
      </c>
      <c r="S74" s="145">
        <f t="shared" si="0"/>
        <v>0</v>
      </c>
      <c r="T74" s="145">
        <f t="shared" si="1"/>
        <v>0</v>
      </c>
    </row>
    <row r="75" spans="1:25" s="109" customFormat="1" ht="15.75" customHeight="1" x14ac:dyDescent="0.25">
      <c r="A75" s="62" t="s">
        <v>433</v>
      </c>
      <c r="B75" s="4" t="s">
        <v>93</v>
      </c>
      <c r="C75" s="70" t="s">
        <v>321</v>
      </c>
      <c r="D75" s="89">
        <v>22.645</v>
      </c>
      <c r="E75" s="26">
        <v>158.113</v>
      </c>
      <c r="F75" s="26">
        <v>120.13031047125811</v>
      </c>
      <c r="G75" s="26">
        <v>120.13031047125811</v>
      </c>
      <c r="H75" s="26">
        <v>120.13031047125811</v>
      </c>
      <c r="I75" s="26">
        <v>150.47241661000001</v>
      </c>
      <c r="J75" s="26">
        <v>150.47241661000001</v>
      </c>
      <c r="K75" s="26">
        <v>161.67400414999997</v>
      </c>
      <c r="L75" s="26">
        <v>161.67400414999997</v>
      </c>
      <c r="M75" s="26">
        <v>341.22334863935487</v>
      </c>
      <c r="N75" s="26">
        <v>219.78638012000002</v>
      </c>
      <c r="O75" s="26">
        <v>232.34959423223447</v>
      </c>
      <c r="P75" s="26">
        <v>235.47761461723914</v>
      </c>
      <c r="Q75" s="26">
        <f t="shared" si="4"/>
        <v>1005.8496741028475</v>
      </c>
      <c r="R75" s="111">
        <f t="shared" si="5"/>
        <v>887.54072596849733</v>
      </c>
      <c r="S75" s="145">
        <f t="shared" si="0"/>
        <v>-121.43696851935485</v>
      </c>
      <c r="T75" s="145">
        <f t="shared" si="1"/>
        <v>3.1280203850046746</v>
      </c>
    </row>
    <row r="76" spans="1:25" s="109" customFormat="1" ht="16.5" thickBot="1" x14ac:dyDescent="0.3">
      <c r="A76" s="63" t="s">
        <v>434</v>
      </c>
      <c r="B76" s="13" t="s">
        <v>94</v>
      </c>
      <c r="C76" s="87" t="s">
        <v>321</v>
      </c>
      <c r="D76" s="90">
        <f>D73-D74-D75</f>
        <v>271.09099999999961</v>
      </c>
      <c r="E76" s="81">
        <f>E73-E74-E75</f>
        <v>244.69598102367667</v>
      </c>
      <c r="F76" s="81">
        <f>F73-F74-F75</f>
        <v>271.07544224394877</v>
      </c>
      <c r="G76" s="81">
        <v>268.77368229394722</v>
      </c>
      <c r="H76" s="81">
        <v>268.77368229394722</v>
      </c>
      <c r="I76" s="81">
        <v>286.3836524851007</v>
      </c>
      <c r="J76" s="81">
        <v>286.3836524851007</v>
      </c>
      <c r="K76" s="81">
        <v>421.81434679734286</v>
      </c>
      <c r="L76" s="81">
        <v>421.81434679734286</v>
      </c>
      <c r="M76" s="81">
        <v>579.58664108546088</v>
      </c>
      <c r="N76" s="81">
        <f>N73-N74-N75</f>
        <v>493.68390622000175</v>
      </c>
      <c r="O76" s="81">
        <v>598.81863642582937</v>
      </c>
      <c r="P76" s="81">
        <f>P73-P74-P75</f>
        <v>524.31599453819672</v>
      </c>
      <c r="Q76" s="81">
        <f t="shared" si="4"/>
        <v>2155.3769590876809</v>
      </c>
      <c r="R76" s="112">
        <f t="shared" si="5"/>
        <v>1994.9715823345891</v>
      </c>
      <c r="S76" s="145">
        <f t="shared" si="0"/>
        <v>-85.902734865459138</v>
      </c>
      <c r="T76" s="145">
        <f t="shared" si="1"/>
        <v>-74.502641887632649</v>
      </c>
    </row>
    <row r="77" spans="1:25" s="109" customFormat="1" x14ac:dyDescent="0.25">
      <c r="A77" s="61" t="s">
        <v>435</v>
      </c>
      <c r="B77" s="148" t="s">
        <v>440</v>
      </c>
      <c r="C77" s="68" t="s">
        <v>321</v>
      </c>
      <c r="D77" s="89" t="s">
        <v>84</v>
      </c>
      <c r="E77" s="26" t="s">
        <v>84</v>
      </c>
      <c r="F77" s="22" t="s">
        <v>84</v>
      </c>
      <c r="G77" s="22" t="s">
        <v>84</v>
      </c>
      <c r="H77" s="22" t="s">
        <v>84</v>
      </c>
      <c r="I77" s="22" t="s">
        <v>84</v>
      </c>
      <c r="J77" s="22" t="s">
        <v>84</v>
      </c>
      <c r="K77" s="22" t="s">
        <v>84</v>
      </c>
      <c r="L77" s="22" t="s">
        <v>84</v>
      </c>
      <c r="M77" s="22" t="s">
        <v>84</v>
      </c>
      <c r="N77" s="26" t="s">
        <v>84</v>
      </c>
      <c r="O77" s="22" t="s">
        <v>84</v>
      </c>
      <c r="P77" s="26" t="s">
        <v>84</v>
      </c>
      <c r="Q77" s="26" t="s">
        <v>84</v>
      </c>
      <c r="R77" s="111" t="s">
        <v>84</v>
      </c>
      <c r="S77" s="145"/>
      <c r="T77" s="145"/>
    </row>
    <row r="78" spans="1:25" s="109" customFormat="1" x14ac:dyDescent="0.25">
      <c r="A78" s="62" t="s">
        <v>436</v>
      </c>
      <c r="B78" s="4" t="s">
        <v>57</v>
      </c>
      <c r="C78" s="69" t="s">
        <v>321</v>
      </c>
      <c r="D78" s="25">
        <v>198.45699999999999</v>
      </c>
      <c r="E78" s="26">
        <v>224.77203900000001</v>
      </c>
      <c r="F78" s="26">
        <v>263.91443900000002</v>
      </c>
      <c r="G78" s="26">
        <v>285.03556355000006</v>
      </c>
      <c r="H78" s="26">
        <v>285.03556355000006</v>
      </c>
      <c r="I78" s="26">
        <v>302.55363628000003</v>
      </c>
      <c r="J78" s="26">
        <v>302.55363628000003</v>
      </c>
      <c r="K78" s="26">
        <v>328.92923611999998</v>
      </c>
      <c r="L78" s="26">
        <v>328.92923611999998</v>
      </c>
      <c r="M78" s="26">
        <v>307.74021300000004</v>
      </c>
      <c r="N78" s="26">
        <v>328.82273962739157</v>
      </c>
      <c r="O78" s="26">
        <v>314.20499999999998</v>
      </c>
      <c r="P78" s="26">
        <v>319.20570965329972</v>
      </c>
      <c r="Q78" s="26">
        <f t="shared" ref="Q78:R81" si="6">G78+I78+K78+M78+O78</f>
        <v>1538.4636489500001</v>
      </c>
      <c r="R78" s="111">
        <f t="shared" si="6"/>
        <v>1564.5468852306915</v>
      </c>
      <c r="S78" s="145">
        <f t="shared" si="0"/>
        <v>21.08252662739153</v>
      </c>
      <c r="T78" s="145">
        <f t="shared" si="1"/>
        <v>5.0007096532997366</v>
      </c>
    </row>
    <row r="79" spans="1:25" s="109" customFormat="1" x14ac:dyDescent="0.25">
      <c r="A79" s="62" t="s">
        <v>437</v>
      </c>
      <c r="B79" s="4" t="s">
        <v>58</v>
      </c>
      <c r="C79" s="69" t="s">
        <v>321</v>
      </c>
      <c r="D79" s="25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f t="shared" si="6"/>
        <v>0</v>
      </c>
      <c r="R79" s="111">
        <f t="shared" si="6"/>
        <v>0</v>
      </c>
      <c r="S79" s="145">
        <f t="shared" si="0"/>
        <v>0</v>
      </c>
      <c r="T79" s="145">
        <f t="shared" si="1"/>
        <v>0</v>
      </c>
    </row>
    <row r="80" spans="1:25" s="109" customFormat="1" ht="16.5" thickBot="1" x14ac:dyDescent="0.3">
      <c r="A80" s="64" t="s">
        <v>438</v>
      </c>
      <c r="B80" s="14" t="s">
        <v>4</v>
      </c>
      <c r="C80" s="71" t="s">
        <v>321</v>
      </c>
      <c r="D80" s="29">
        <v>0</v>
      </c>
      <c r="E80" s="81">
        <v>0</v>
      </c>
      <c r="F80" s="81">
        <v>377</v>
      </c>
      <c r="G80" s="81">
        <v>219.74801579999999</v>
      </c>
      <c r="H80" s="81">
        <v>219.74801579999999</v>
      </c>
      <c r="I80" s="81">
        <v>256.42332319000002</v>
      </c>
      <c r="J80" s="81">
        <v>256.42332319000002</v>
      </c>
      <c r="K80" s="81">
        <v>361.60367635282097</v>
      </c>
      <c r="L80" s="81">
        <v>361.60367635282097</v>
      </c>
      <c r="M80" s="81">
        <v>399.47830049404723</v>
      </c>
      <c r="N80" s="81">
        <v>260.49782135999999</v>
      </c>
      <c r="O80" s="81">
        <v>402.27522662224817</v>
      </c>
      <c r="P80" s="81">
        <v>306.79835612541967</v>
      </c>
      <c r="Q80" s="81">
        <f t="shared" si="6"/>
        <v>1639.5285424591166</v>
      </c>
      <c r="R80" s="112">
        <f t="shared" si="6"/>
        <v>1405.0711928282408</v>
      </c>
      <c r="S80" s="145">
        <f t="shared" si="0"/>
        <v>-138.98047913404724</v>
      </c>
      <c r="T80" s="145">
        <f t="shared" si="1"/>
        <v>-95.476870496828496</v>
      </c>
    </row>
    <row r="81" spans="1:20" s="109" customFormat="1" x14ac:dyDescent="0.25">
      <c r="A81" s="65" t="s">
        <v>16</v>
      </c>
      <c r="B81" s="16" t="s">
        <v>652</v>
      </c>
      <c r="C81" s="72" t="s">
        <v>321</v>
      </c>
      <c r="D81" s="30">
        <f>D23-D38</f>
        <v>-486.81930637518326</v>
      </c>
      <c r="E81" s="113">
        <f>E23-E38</f>
        <v>315.31125131832323</v>
      </c>
      <c r="F81" s="113">
        <f>F23-F38</f>
        <v>315.77687743297975</v>
      </c>
      <c r="G81" s="113">
        <v>1104.9883474172393</v>
      </c>
      <c r="H81" s="113">
        <v>1104.9883474172393</v>
      </c>
      <c r="I81" s="113">
        <v>3269.2820581577125</v>
      </c>
      <c r="J81" s="113">
        <v>3269.2820581577125</v>
      </c>
      <c r="K81" s="113">
        <v>3159.7760224566737</v>
      </c>
      <c r="L81" s="113">
        <v>3159.7760224566737</v>
      </c>
      <c r="M81" s="113">
        <v>737.4010844110735</v>
      </c>
      <c r="N81" s="113">
        <f>N23-N38</f>
        <v>1343.4375681538622</v>
      </c>
      <c r="O81" s="113">
        <v>1047.4849335410336</v>
      </c>
      <c r="P81" s="113">
        <f>P23-P38</f>
        <v>411.26741184047387</v>
      </c>
      <c r="Q81" s="113">
        <f t="shared" si="6"/>
        <v>9318.9324459837335</v>
      </c>
      <c r="R81" s="114">
        <f t="shared" si="6"/>
        <v>9288.7514080259625</v>
      </c>
    </row>
    <row r="82" spans="1:20" s="109" customFormat="1" x14ac:dyDescent="0.25">
      <c r="A82" s="62" t="s">
        <v>37</v>
      </c>
      <c r="B82" s="2" t="s">
        <v>597</v>
      </c>
      <c r="C82" s="69" t="s">
        <v>321</v>
      </c>
      <c r="D82" s="25" t="s">
        <v>84</v>
      </c>
      <c r="E82" s="26" t="s">
        <v>84</v>
      </c>
      <c r="F82" s="26" t="s">
        <v>84</v>
      </c>
      <c r="G82" s="26" t="s">
        <v>84</v>
      </c>
      <c r="H82" s="26" t="s">
        <v>84</v>
      </c>
      <c r="I82" s="26" t="s">
        <v>84</v>
      </c>
      <c r="J82" s="26" t="s">
        <v>84</v>
      </c>
      <c r="K82" s="26" t="s">
        <v>84</v>
      </c>
      <c r="L82" s="26" t="s">
        <v>84</v>
      </c>
      <c r="M82" s="26" t="s">
        <v>84</v>
      </c>
      <c r="N82" s="26" t="s">
        <v>84</v>
      </c>
      <c r="O82" s="26" t="s">
        <v>84</v>
      </c>
      <c r="P82" s="26" t="s">
        <v>84</v>
      </c>
      <c r="Q82" s="26" t="s">
        <v>84</v>
      </c>
      <c r="R82" s="111" t="s">
        <v>84</v>
      </c>
    </row>
    <row r="83" spans="1:20" s="109" customFormat="1" ht="27" customHeight="1" x14ac:dyDescent="0.25">
      <c r="A83" s="62" t="s">
        <v>405</v>
      </c>
      <c r="B83" s="1" t="s">
        <v>474</v>
      </c>
      <c r="C83" s="69" t="s">
        <v>321</v>
      </c>
      <c r="D83" s="25" t="s">
        <v>84</v>
      </c>
      <c r="E83" s="26" t="s">
        <v>84</v>
      </c>
      <c r="F83" s="26" t="s">
        <v>84</v>
      </c>
      <c r="G83" s="26" t="s">
        <v>84</v>
      </c>
      <c r="H83" s="26" t="s">
        <v>84</v>
      </c>
      <c r="I83" s="26" t="s">
        <v>84</v>
      </c>
      <c r="J83" s="26" t="s">
        <v>84</v>
      </c>
      <c r="K83" s="26" t="s">
        <v>84</v>
      </c>
      <c r="L83" s="26" t="s">
        <v>84</v>
      </c>
      <c r="M83" s="26" t="s">
        <v>84</v>
      </c>
      <c r="N83" s="26" t="s">
        <v>84</v>
      </c>
      <c r="O83" s="26" t="s">
        <v>84</v>
      </c>
      <c r="P83" s="26" t="s">
        <v>84</v>
      </c>
      <c r="Q83" s="26" t="s">
        <v>84</v>
      </c>
      <c r="R83" s="111" t="s">
        <v>84</v>
      </c>
    </row>
    <row r="84" spans="1:20" s="109" customFormat="1" ht="27.75" customHeight="1" x14ac:dyDescent="0.25">
      <c r="A84" s="62" t="s">
        <v>406</v>
      </c>
      <c r="B84" s="1" t="s">
        <v>475</v>
      </c>
      <c r="C84" s="69" t="s">
        <v>321</v>
      </c>
      <c r="D84" s="25" t="s">
        <v>84</v>
      </c>
      <c r="E84" s="26" t="s">
        <v>84</v>
      </c>
      <c r="F84" s="26" t="s">
        <v>84</v>
      </c>
      <c r="G84" s="26" t="s">
        <v>84</v>
      </c>
      <c r="H84" s="26" t="s">
        <v>84</v>
      </c>
      <c r="I84" s="26" t="s">
        <v>84</v>
      </c>
      <c r="J84" s="26" t="s">
        <v>84</v>
      </c>
      <c r="K84" s="26" t="s">
        <v>84</v>
      </c>
      <c r="L84" s="26" t="s">
        <v>84</v>
      </c>
      <c r="M84" s="26" t="s">
        <v>84</v>
      </c>
      <c r="N84" s="26" t="s">
        <v>84</v>
      </c>
      <c r="O84" s="26" t="s">
        <v>84</v>
      </c>
      <c r="P84" s="26" t="s">
        <v>84</v>
      </c>
      <c r="Q84" s="26" t="s">
        <v>84</v>
      </c>
      <c r="R84" s="111" t="s">
        <v>84</v>
      </c>
    </row>
    <row r="85" spans="1:20" s="109" customFormat="1" ht="27.75" customHeight="1" x14ac:dyDescent="0.25">
      <c r="A85" s="62" t="s">
        <v>407</v>
      </c>
      <c r="B85" s="1" t="s">
        <v>460</v>
      </c>
      <c r="C85" s="69" t="s">
        <v>321</v>
      </c>
      <c r="D85" s="25" t="s">
        <v>84</v>
      </c>
      <c r="E85" s="26" t="s">
        <v>84</v>
      </c>
      <c r="F85" s="26" t="s">
        <v>84</v>
      </c>
      <c r="G85" s="26" t="s">
        <v>84</v>
      </c>
      <c r="H85" s="26" t="s">
        <v>84</v>
      </c>
      <c r="I85" s="26" t="s">
        <v>84</v>
      </c>
      <c r="J85" s="26" t="s">
        <v>84</v>
      </c>
      <c r="K85" s="26" t="s">
        <v>84</v>
      </c>
      <c r="L85" s="26" t="s">
        <v>84</v>
      </c>
      <c r="M85" s="26" t="s">
        <v>84</v>
      </c>
      <c r="N85" s="26" t="s">
        <v>84</v>
      </c>
      <c r="O85" s="26" t="s">
        <v>84</v>
      </c>
      <c r="P85" s="26" t="s">
        <v>84</v>
      </c>
      <c r="Q85" s="26" t="s">
        <v>84</v>
      </c>
      <c r="R85" s="111" t="s">
        <v>84</v>
      </c>
    </row>
    <row r="86" spans="1:20" s="109" customFormat="1" x14ac:dyDescent="0.25">
      <c r="A86" s="62" t="s">
        <v>38</v>
      </c>
      <c r="B86" s="2" t="s">
        <v>635</v>
      </c>
      <c r="C86" s="69" t="s">
        <v>321</v>
      </c>
      <c r="D86" s="25" t="s">
        <v>84</v>
      </c>
      <c r="E86" s="26" t="s">
        <v>84</v>
      </c>
      <c r="F86" s="26" t="s">
        <v>84</v>
      </c>
      <c r="G86" s="26" t="s">
        <v>84</v>
      </c>
      <c r="H86" s="26" t="s">
        <v>84</v>
      </c>
      <c r="I86" s="26" t="s">
        <v>84</v>
      </c>
      <c r="J86" s="26" t="s">
        <v>84</v>
      </c>
      <c r="K86" s="26" t="s">
        <v>84</v>
      </c>
      <c r="L86" s="26" t="s">
        <v>84</v>
      </c>
      <c r="M86" s="26" t="s">
        <v>84</v>
      </c>
      <c r="N86" s="26" t="s">
        <v>84</v>
      </c>
      <c r="O86" s="26" t="s">
        <v>84</v>
      </c>
      <c r="P86" s="26" t="s">
        <v>84</v>
      </c>
      <c r="Q86" s="26" t="s">
        <v>84</v>
      </c>
      <c r="R86" s="111" t="s">
        <v>84</v>
      </c>
    </row>
    <row r="87" spans="1:20" s="109" customFormat="1" x14ac:dyDescent="0.25">
      <c r="A87" s="62" t="s">
        <v>322</v>
      </c>
      <c r="B87" s="2" t="s">
        <v>520</v>
      </c>
      <c r="C87" s="69" t="s">
        <v>321</v>
      </c>
      <c r="D87" s="25">
        <f>D29-D44</f>
        <v>-634.1282629429802</v>
      </c>
      <c r="E87" s="26">
        <f>E29-E44</f>
        <v>98.378514932000598</v>
      </c>
      <c r="F87" s="26">
        <f>F29-F44</f>
        <v>45.118826663199798</v>
      </c>
      <c r="G87" s="26">
        <v>420.46181617393358</v>
      </c>
      <c r="H87" s="26">
        <v>420.46181617393358</v>
      </c>
      <c r="I87" s="26">
        <v>647.59904095930415</v>
      </c>
      <c r="J87" s="26">
        <v>647.59904095930415</v>
      </c>
      <c r="K87" s="26">
        <v>353.04864276563785</v>
      </c>
      <c r="L87" s="26">
        <v>353.04864276563785</v>
      </c>
      <c r="M87" s="26">
        <v>-386.87070497165769</v>
      </c>
      <c r="N87" s="26">
        <f>N29-N44</f>
        <v>211.9800320205286</v>
      </c>
      <c r="O87" s="26">
        <v>112.53284541046105</v>
      </c>
      <c r="P87" s="26">
        <f>P29-P44</f>
        <v>-453.48876215521523</v>
      </c>
      <c r="Q87" s="26">
        <f>G87+I87+K87+M87+O87</f>
        <v>1146.7716403376789</v>
      </c>
      <c r="R87" s="111">
        <f>H87+J87+L87+N87+P87</f>
        <v>1179.600769764189</v>
      </c>
    </row>
    <row r="88" spans="1:20" s="109" customFormat="1" x14ac:dyDescent="0.25">
      <c r="A88" s="62" t="s">
        <v>323</v>
      </c>
      <c r="B88" s="2" t="s">
        <v>636</v>
      </c>
      <c r="C88" s="69" t="s">
        <v>321</v>
      </c>
      <c r="D88" s="25" t="s">
        <v>84</v>
      </c>
      <c r="E88" s="26" t="s">
        <v>84</v>
      </c>
      <c r="F88" s="26" t="s">
        <v>84</v>
      </c>
      <c r="G88" s="26" t="s">
        <v>84</v>
      </c>
      <c r="H88" s="26" t="s">
        <v>84</v>
      </c>
      <c r="I88" s="26" t="s">
        <v>84</v>
      </c>
      <c r="J88" s="26" t="s">
        <v>84</v>
      </c>
      <c r="K88" s="26" t="s">
        <v>84</v>
      </c>
      <c r="L88" s="26" t="s">
        <v>84</v>
      </c>
      <c r="M88" s="26" t="s">
        <v>84</v>
      </c>
      <c r="N88" s="26" t="s">
        <v>84</v>
      </c>
      <c r="O88" s="26" t="s">
        <v>84</v>
      </c>
      <c r="P88" s="26" t="s">
        <v>84</v>
      </c>
      <c r="Q88" s="26" t="s">
        <v>84</v>
      </c>
      <c r="R88" s="111" t="s">
        <v>84</v>
      </c>
    </row>
    <row r="89" spans="1:20" s="109" customFormat="1" x14ac:dyDescent="0.25">
      <c r="A89" s="62" t="s">
        <v>324</v>
      </c>
      <c r="B89" s="2" t="s">
        <v>521</v>
      </c>
      <c r="C89" s="69" t="s">
        <v>321</v>
      </c>
      <c r="D89" s="25">
        <f>D31-D46</f>
        <v>191.2499565677966</v>
      </c>
      <c r="E89" s="26">
        <f>E31-E46</f>
        <v>218.57521000000003</v>
      </c>
      <c r="F89" s="26">
        <f>F31-F46</f>
        <v>244.438087</v>
      </c>
      <c r="G89" s="26">
        <v>627.12034100000005</v>
      </c>
      <c r="H89" s="26">
        <v>627.12034100000005</v>
      </c>
      <c r="I89" s="26">
        <v>2563.7302403983044</v>
      </c>
      <c r="J89" s="26">
        <v>2563.7302403983044</v>
      </c>
      <c r="K89" s="26">
        <v>2778.8024824745803</v>
      </c>
      <c r="L89" s="26">
        <v>2778.8024824745803</v>
      </c>
      <c r="M89" s="26">
        <v>1098.7656993993901</v>
      </c>
      <c r="N89" s="26">
        <f>N31-N46</f>
        <v>1078.4246335233333</v>
      </c>
      <c r="O89" s="26">
        <v>907.31872982796017</v>
      </c>
      <c r="P89" s="26">
        <f>P31-P46</f>
        <v>817.03137240659998</v>
      </c>
      <c r="Q89" s="26">
        <f>G89+I89+K89+M89+O89</f>
        <v>7975.737493100235</v>
      </c>
      <c r="R89" s="111">
        <f>H89+J89+L89+N89+P89</f>
        <v>7865.1090698028183</v>
      </c>
    </row>
    <row r="90" spans="1:20" s="109" customFormat="1" x14ac:dyDescent="0.25">
      <c r="A90" s="62" t="s">
        <v>325</v>
      </c>
      <c r="B90" s="2" t="s">
        <v>522</v>
      </c>
      <c r="C90" s="69" t="s">
        <v>321</v>
      </c>
      <c r="D90" s="25" t="s">
        <v>84</v>
      </c>
      <c r="E90" s="26" t="s">
        <v>84</v>
      </c>
      <c r="F90" s="26" t="s">
        <v>84</v>
      </c>
      <c r="G90" s="26" t="s">
        <v>84</v>
      </c>
      <c r="H90" s="26" t="s">
        <v>84</v>
      </c>
      <c r="I90" s="26" t="s">
        <v>84</v>
      </c>
      <c r="J90" s="26" t="s">
        <v>84</v>
      </c>
      <c r="K90" s="26">
        <v>-1.7353488300000031</v>
      </c>
      <c r="L90" s="26">
        <v>-1.7353488300000031</v>
      </c>
      <c r="M90" s="26">
        <v>0</v>
      </c>
      <c r="N90" s="26">
        <f>N32-N47</f>
        <v>0</v>
      </c>
      <c r="O90" s="26">
        <v>0</v>
      </c>
      <c r="P90" s="26">
        <f>P32-P47</f>
        <v>0</v>
      </c>
      <c r="Q90" s="26" t="s">
        <v>84</v>
      </c>
      <c r="R90" s="111">
        <f>L90+N90+P90</f>
        <v>-1.7353488300000031</v>
      </c>
    </row>
    <row r="91" spans="1:20" s="109" customFormat="1" x14ac:dyDescent="0.25">
      <c r="A91" s="62" t="s">
        <v>326</v>
      </c>
      <c r="B91" s="2" t="s">
        <v>643</v>
      </c>
      <c r="C91" s="69" t="s">
        <v>321</v>
      </c>
      <c r="D91" s="25" t="s">
        <v>84</v>
      </c>
      <c r="E91" s="26" t="s">
        <v>84</v>
      </c>
      <c r="F91" s="26" t="s">
        <v>84</v>
      </c>
      <c r="G91" s="26" t="s">
        <v>84</v>
      </c>
      <c r="H91" s="26" t="s">
        <v>84</v>
      </c>
      <c r="I91" s="26" t="s">
        <v>84</v>
      </c>
      <c r="J91" s="26" t="s">
        <v>84</v>
      </c>
      <c r="K91" s="26" t="s">
        <v>84</v>
      </c>
      <c r="L91" s="26" t="s">
        <v>84</v>
      </c>
      <c r="M91" s="26" t="s">
        <v>84</v>
      </c>
      <c r="N91" s="26" t="s">
        <v>84</v>
      </c>
      <c r="O91" s="26" t="s">
        <v>84</v>
      </c>
      <c r="P91" s="26" t="s">
        <v>84</v>
      </c>
      <c r="Q91" s="26" t="s">
        <v>84</v>
      </c>
      <c r="R91" s="111" t="s">
        <v>84</v>
      </c>
    </row>
    <row r="92" spans="1:20" s="109" customFormat="1" ht="31.5" x14ac:dyDescent="0.25">
      <c r="A92" s="62" t="s">
        <v>327</v>
      </c>
      <c r="B92" s="3" t="s">
        <v>391</v>
      </c>
      <c r="C92" s="69" t="s">
        <v>321</v>
      </c>
      <c r="D92" s="25" t="s">
        <v>84</v>
      </c>
      <c r="E92" s="26" t="s">
        <v>84</v>
      </c>
      <c r="F92" s="26" t="s">
        <v>84</v>
      </c>
      <c r="G92" s="26" t="s">
        <v>84</v>
      </c>
      <c r="H92" s="26" t="s">
        <v>84</v>
      </c>
      <c r="I92" s="26" t="s">
        <v>84</v>
      </c>
      <c r="J92" s="26" t="s">
        <v>84</v>
      </c>
      <c r="K92" s="26" t="s">
        <v>84</v>
      </c>
      <c r="L92" s="26" t="s">
        <v>84</v>
      </c>
      <c r="M92" s="26" t="s">
        <v>84</v>
      </c>
      <c r="N92" s="26" t="s">
        <v>84</v>
      </c>
      <c r="O92" s="26" t="s">
        <v>84</v>
      </c>
      <c r="P92" s="26" t="s">
        <v>84</v>
      </c>
      <c r="Q92" s="26" t="s">
        <v>84</v>
      </c>
      <c r="R92" s="111" t="s">
        <v>84</v>
      </c>
    </row>
    <row r="93" spans="1:20" s="109" customFormat="1" x14ac:dyDescent="0.25">
      <c r="A93" s="62" t="s">
        <v>564</v>
      </c>
      <c r="B93" s="1" t="s">
        <v>215</v>
      </c>
      <c r="C93" s="69" t="s">
        <v>321</v>
      </c>
      <c r="D93" s="25" t="s">
        <v>84</v>
      </c>
      <c r="E93" s="26" t="s">
        <v>84</v>
      </c>
      <c r="F93" s="26" t="s">
        <v>84</v>
      </c>
      <c r="G93" s="26" t="s">
        <v>84</v>
      </c>
      <c r="H93" s="26" t="s">
        <v>84</v>
      </c>
      <c r="I93" s="26" t="s">
        <v>84</v>
      </c>
      <c r="J93" s="26" t="s">
        <v>84</v>
      </c>
      <c r="K93" s="26" t="s">
        <v>84</v>
      </c>
      <c r="L93" s="26" t="s">
        <v>84</v>
      </c>
      <c r="M93" s="26" t="s">
        <v>84</v>
      </c>
      <c r="N93" s="26" t="s">
        <v>84</v>
      </c>
      <c r="O93" s="26" t="s">
        <v>84</v>
      </c>
      <c r="P93" s="26" t="s">
        <v>84</v>
      </c>
      <c r="Q93" s="26" t="s">
        <v>84</v>
      </c>
      <c r="R93" s="111" t="s">
        <v>84</v>
      </c>
    </row>
    <row r="94" spans="1:20" s="109" customFormat="1" x14ac:dyDescent="0.25">
      <c r="A94" s="62" t="s">
        <v>565</v>
      </c>
      <c r="B94" s="4" t="s">
        <v>203</v>
      </c>
      <c r="C94" s="69" t="s">
        <v>321</v>
      </c>
      <c r="D94" s="25" t="s">
        <v>84</v>
      </c>
      <c r="E94" s="26" t="s">
        <v>84</v>
      </c>
      <c r="F94" s="26" t="s">
        <v>84</v>
      </c>
      <c r="G94" s="26" t="s">
        <v>84</v>
      </c>
      <c r="H94" s="26" t="s">
        <v>84</v>
      </c>
      <c r="I94" s="26" t="s">
        <v>84</v>
      </c>
      <c r="J94" s="26" t="s">
        <v>84</v>
      </c>
      <c r="K94" s="26" t="s">
        <v>84</v>
      </c>
      <c r="L94" s="26" t="s">
        <v>84</v>
      </c>
      <c r="M94" s="26" t="s">
        <v>84</v>
      </c>
      <c r="N94" s="26" t="s">
        <v>84</v>
      </c>
      <c r="O94" s="26" t="s">
        <v>84</v>
      </c>
      <c r="P94" s="26" t="s">
        <v>84</v>
      </c>
      <c r="Q94" s="26" t="s">
        <v>84</v>
      </c>
      <c r="R94" s="111" t="s">
        <v>84</v>
      </c>
    </row>
    <row r="95" spans="1:20" s="109" customFormat="1" x14ac:dyDescent="0.25">
      <c r="A95" s="62" t="s">
        <v>328</v>
      </c>
      <c r="B95" s="2" t="s">
        <v>523</v>
      </c>
      <c r="C95" s="69" t="s">
        <v>321</v>
      </c>
      <c r="D95" s="25">
        <f>D37-D52</f>
        <v>-43.940999999999661</v>
      </c>
      <c r="E95" s="26">
        <f>E37-E52</f>
        <v>-1.6424736136773959</v>
      </c>
      <c r="F95" s="26">
        <f>F37-F52</f>
        <v>26.219963769779937</v>
      </c>
      <c r="G95" s="26">
        <v>57.406190243305701</v>
      </c>
      <c r="H95" s="26">
        <v>57.406190243305701</v>
      </c>
      <c r="I95" s="26">
        <v>57.952776800103834</v>
      </c>
      <c r="J95" s="26">
        <v>57.952776800103834</v>
      </c>
      <c r="K95" s="26">
        <v>29.660246046455697</v>
      </c>
      <c r="L95" s="26">
        <v>29.660246046455697</v>
      </c>
      <c r="M95" s="26">
        <v>25.506089983341099</v>
      </c>
      <c r="N95" s="26">
        <f>N37-N52</f>
        <v>53.032902610000178</v>
      </c>
      <c r="O95" s="26">
        <v>27.633358302612407</v>
      </c>
      <c r="P95" s="26">
        <f>P37-P52</f>
        <v>47.724801589089068</v>
      </c>
      <c r="Q95" s="26">
        <f t="shared" ref="Q95:Q109" si="7">G95+I95+K95+M95+O95</f>
        <v>198.15866137581872</v>
      </c>
      <c r="R95" s="111">
        <f t="shared" ref="R95:R109" si="8">H95+J95+L95+N95+P95</f>
        <v>245.77691728895445</v>
      </c>
    </row>
    <row r="96" spans="1:20" s="109" customFormat="1" x14ac:dyDescent="0.25">
      <c r="A96" s="62" t="s">
        <v>17</v>
      </c>
      <c r="B96" s="17" t="s">
        <v>653</v>
      </c>
      <c r="C96" s="69" t="s">
        <v>321</v>
      </c>
      <c r="D96" s="25">
        <f>D97-D103</f>
        <v>10.783000000000129</v>
      </c>
      <c r="E96" s="26">
        <f>E97-E103</f>
        <v>-411.714</v>
      </c>
      <c r="F96" s="26">
        <f>F97-F103</f>
        <v>-772.20453149799982</v>
      </c>
      <c r="G96" s="26">
        <v>-580.21256524152545</v>
      </c>
      <c r="H96" s="26">
        <v>-580.21256524152545</v>
      </c>
      <c r="I96" s="26">
        <v>-566.54876925400004</v>
      </c>
      <c r="J96" s="26">
        <v>-566.54876925400004</v>
      </c>
      <c r="K96" s="26">
        <v>-689.73042163999992</v>
      </c>
      <c r="L96" s="26">
        <v>-689.73042163999992</v>
      </c>
      <c r="M96" s="26">
        <v>-596.61926116011784</v>
      </c>
      <c r="N96" s="26">
        <f>N97-N103</f>
        <v>-995.99825129995008</v>
      </c>
      <c r="O96" s="26">
        <v>-537.38823338774932</v>
      </c>
      <c r="P96" s="26">
        <f>P97-P103</f>
        <v>-467.98711779950202</v>
      </c>
      <c r="Q96" s="26">
        <f t="shared" si="7"/>
        <v>-2970.4992506833923</v>
      </c>
      <c r="R96" s="111">
        <f t="shared" si="8"/>
        <v>-3300.4771252349774</v>
      </c>
      <c r="S96" s="145">
        <f>N96-M96</f>
        <v>-399.37899013983224</v>
      </c>
      <c r="T96" s="145">
        <f>P96-O96</f>
        <v>69.401115588247308</v>
      </c>
    </row>
    <row r="97" spans="1:20" s="109" customFormat="1" x14ac:dyDescent="0.25">
      <c r="A97" s="62" t="s">
        <v>44</v>
      </c>
      <c r="B97" s="3" t="s">
        <v>603</v>
      </c>
      <c r="C97" s="69" t="s">
        <v>321</v>
      </c>
      <c r="D97" s="25">
        <v>1138.3800000000001</v>
      </c>
      <c r="E97" s="26">
        <v>59.555</v>
      </c>
      <c r="F97" s="26">
        <v>92.513875960000007</v>
      </c>
      <c r="G97" s="26">
        <v>279.58259505000001</v>
      </c>
      <c r="H97" s="26">
        <v>279.58259505000001</v>
      </c>
      <c r="I97" s="26">
        <v>210.06368053</v>
      </c>
      <c r="J97" s="26">
        <v>210.06368053</v>
      </c>
      <c r="K97" s="26">
        <v>179.21586038999999</v>
      </c>
      <c r="L97" s="26">
        <v>179.21586038999999</v>
      </c>
      <c r="M97" s="26">
        <v>29.97824851125204</v>
      </c>
      <c r="N97" s="26">
        <v>121.61391391004999</v>
      </c>
      <c r="O97" s="26">
        <v>44.866196346793373</v>
      </c>
      <c r="P97" s="26">
        <v>58.97008580513203</v>
      </c>
      <c r="Q97" s="26">
        <f t="shared" si="7"/>
        <v>743.70658082804539</v>
      </c>
      <c r="R97" s="111">
        <f t="shared" si="8"/>
        <v>849.44613568518207</v>
      </c>
      <c r="S97" s="145">
        <f t="shared" ref="S97:S108" si="9">N97-M97</f>
        <v>91.635665398797954</v>
      </c>
      <c r="T97" s="145">
        <f t="shared" ref="T97:T108" si="10">P97-O97</f>
        <v>14.103889458338656</v>
      </c>
    </row>
    <row r="98" spans="1:20" s="109" customFormat="1" x14ac:dyDescent="0.25">
      <c r="A98" s="62" t="s">
        <v>45</v>
      </c>
      <c r="B98" s="1" t="s">
        <v>514</v>
      </c>
      <c r="C98" s="69" t="s">
        <v>321</v>
      </c>
      <c r="D98" s="25">
        <v>0.73299999999999998</v>
      </c>
      <c r="E98" s="26">
        <v>4.8049999999999997</v>
      </c>
      <c r="F98" s="26">
        <v>3.6339999999999999</v>
      </c>
      <c r="G98" s="26">
        <v>1.8660000000000001</v>
      </c>
      <c r="H98" s="26">
        <v>1.8660000000000001</v>
      </c>
      <c r="I98" s="26">
        <v>1.3384739000000001</v>
      </c>
      <c r="J98" s="26">
        <v>1.3384739000000001</v>
      </c>
      <c r="K98" s="26">
        <v>1.1890096299999999</v>
      </c>
      <c r="L98" s="26">
        <v>1.1890096299999999</v>
      </c>
      <c r="M98" s="26">
        <v>0</v>
      </c>
      <c r="N98" s="26">
        <v>11.10490985</v>
      </c>
      <c r="O98" s="26">
        <v>0</v>
      </c>
      <c r="P98" s="26">
        <v>13.987345680000001</v>
      </c>
      <c r="Q98" s="26">
        <f t="shared" si="7"/>
        <v>4.3934835300000001</v>
      </c>
      <c r="R98" s="111">
        <f t="shared" si="8"/>
        <v>29.48573906</v>
      </c>
      <c r="S98" s="145">
        <f t="shared" si="9"/>
        <v>11.10490985</v>
      </c>
      <c r="T98" s="145">
        <f t="shared" si="10"/>
        <v>13.987345680000001</v>
      </c>
    </row>
    <row r="99" spans="1:20" s="109" customFormat="1" x14ac:dyDescent="0.25">
      <c r="A99" s="62" t="s">
        <v>46</v>
      </c>
      <c r="B99" s="1" t="s">
        <v>515</v>
      </c>
      <c r="C99" s="69" t="s">
        <v>321</v>
      </c>
      <c r="D99" s="25">
        <v>0.11799999999999999</v>
      </c>
      <c r="E99" s="26">
        <v>0</v>
      </c>
      <c r="F99" s="26">
        <v>3.2419379499999996</v>
      </c>
      <c r="G99" s="26">
        <v>37.052205809999997</v>
      </c>
      <c r="H99" s="26">
        <v>37.052205809999997</v>
      </c>
      <c r="I99" s="26">
        <v>109.26638408000001</v>
      </c>
      <c r="J99" s="26">
        <v>109.26638408000001</v>
      </c>
      <c r="K99" s="26">
        <v>49.281861760000005</v>
      </c>
      <c r="L99" s="26">
        <v>49.281861760000005</v>
      </c>
      <c r="M99" s="26">
        <v>1.2068178112520391</v>
      </c>
      <c r="N99" s="26">
        <v>7.5088021500000002</v>
      </c>
      <c r="O99" s="26">
        <v>1.2403579697933702</v>
      </c>
      <c r="P99" s="26">
        <v>7.3871089951320297</v>
      </c>
      <c r="Q99" s="26">
        <f t="shared" si="7"/>
        <v>198.04762743104541</v>
      </c>
      <c r="R99" s="111">
        <f t="shared" si="8"/>
        <v>210.49636279513203</v>
      </c>
      <c r="S99" s="145">
        <f t="shared" si="9"/>
        <v>6.3019843387479613</v>
      </c>
      <c r="T99" s="145">
        <f t="shared" si="10"/>
        <v>6.1467510253386592</v>
      </c>
    </row>
    <row r="100" spans="1:20" s="109" customFormat="1" x14ac:dyDescent="0.25">
      <c r="A100" s="62" t="s">
        <v>61</v>
      </c>
      <c r="B100" s="1" t="s">
        <v>604</v>
      </c>
      <c r="C100" s="69" t="s">
        <v>321</v>
      </c>
      <c r="D100" s="25">
        <v>414.791</v>
      </c>
      <c r="E100" s="26">
        <v>3.5009999999999999</v>
      </c>
      <c r="F100" s="26">
        <v>1.8003847299999998</v>
      </c>
      <c r="G100" s="26">
        <v>3.8321360800000002</v>
      </c>
      <c r="H100" s="26">
        <v>3.8321360800000002</v>
      </c>
      <c r="I100" s="26">
        <v>16.132945809999999</v>
      </c>
      <c r="J100" s="26">
        <v>16.132945809999999</v>
      </c>
      <c r="K100" s="26">
        <v>5.2037824199999996</v>
      </c>
      <c r="L100" s="26">
        <v>5.2037824199999996</v>
      </c>
      <c r="M100" s="26">
        <v>0</v>
      </c>
      <c r="N100" s="26">
        <v>19.6628063</v>
      </c>
      <c r="O100" s="26">
        <v>0</v>
      </c>
      <c r="P100" s="26">
        <v>3.2979279099999999</v>
      </c>
      <c r="Q100" s="26">
        <f t="shared" si="7"/>
        <v>25.16886431</v>
      </c>
      <c r="R100" s="111">
        <f t="shared" si="8"/>
        <v>48.129598520000002</v>
      </c>
      <c r="S100" s="145">
        <f t="shared" si="9"/>
        <v>19.6628063</v>
      </c>
      <c r="T100" s="145">
        <f t="shared" si="10"/>
        <v>3.2979279099999999</v>
      </c>
    </row>
    <row r="101" spans="1:20" s="109" customFormat="1" x14ac:dyDescent="0.25">
      <c r="A101" s="62" t="s">
        <v>95</v>
      </c>
      <c r="B101" s="6" t="s">
        <v>218</v>
      </c>
      <c r="C101" s="69" t="s">
        <v>321</v>
      </c>
      <c r="D101" s="25">
        <v>290.70299999999997</v>
      </c>
      <c r="E101" s="26">
        <v>0</v>
      </c>
      <c r="F101" s="26">
        <v>1.5255228299999999</v>
      </c>
      <c r="G101" s="26">
        <v>1.9581594199999999</v>
      </c>
      <c r="H101" s="26">
        <v>1.9581594199999999</v>
      </c>
      <c r="I101" s="26">
        <v>15.498440179999999</v>
      </c>
      <c r="J101" s="26">
        <v>15.498440179999999</v>
      </c>
      <c r="K101" s="26">
        <v>2.7713959999999997</v>
      </c>
      <c r="L101" s="26">
        <v>2.7713959999999997</v>
      </c>
      <c r="M101" s="26">
        <v>0</v>
      </c>
      <c r="N101" s="26">
        <v>13.10915855</v>
      </c>
      <c r="O101" s="26">
        <v>0</v>
      </c>
      <c r="P101" s="26">
        <v>0.79327594000000001</v>
      </c>
      <c r="Q101" s="26">
        <f t="shared" si="7"/>
        <v>20.2279956</v>
      </c>
      <c r="R101" s="111">
        <f t="shared" si="8"/>
        <v>34.130430090000004</v>
      </c>
      <c r="S101" s="145">
        <f t="shared" si="9"/>
        <v>13.10915855</v>
      </c>
      <c r="T101" s="145">
        <f t="shared" si="10"/>
        <v>0.79327594000000001</v>
      </c>
    </row>
    <row r="102" spans="1:20" s="109" customFormat="1" x14ac:dyDescent="0.25">
      <c r="A102" s="62" t="s">
        <v>62</v>
      </c>
      <c r="B102" s="4" t="s">
        <v>516</v>
      </c>
      <c r="C102" s="69" t="s">
        <v>321</v>
      </c>
      <c r="D102" s="25">
        <v>722.73800000000028</v>
      </c>
      <c r="E102" s="26">
        <v>51.249000000000002</v>
      </c>
      <c r="F102" s="26">
        <v>83.837553280000009</v>
      </c>
      <c r="G102" s="26">
        <v>236.83225316000002</v>
      </c>
      <c r="H102" s="26">
        <v>236.83225316000002</v>
      </c>
      <c r="I102" s="26">
        <v>83.325876739999998</v>
      </c>
      <c r="J102" s="26">
        <v>83.325876739999998</v>
      </c>
      <c r="K102" s="26">
        <v>123.54120658000001</v>
      </c>
      <c r="L102" s="26">
        <v>123.54120658000001</v>
      </c>
      <c r="M102" s="26">
        <v>28.7714307</v>
      </c>
      <c r="N102" s="26">
        <f>N97-N98-N99-N100</f>
        <v>83.337395610049995</v>
      </c>
      <c r="O102" s="26">
        <v>43.625838377000001</v>
      </c>
      <c r="P102" s="26">
        <f>P97-P98-P99-P100</f>
        <v>34.297703219999995</v>
      </c>
      <c r="Q102" s="26">
        <f t="shared" si="7"/>
        <v>516.09660555699998</v>
      </c>
      <c r="R102" s="111">
        <f t="shared" si="8"/>
        <v>561.33443531005003</v>
      </c>
      <c r="S102" s="145">
        <f t="shared" si="9"/>
        <v>54.565964910049999</v>
      </c>
      <c r="T102" s="145">
        <f t="shared" si="10"/>
        <v>-9.3281351570000055</v>
      </c>
    </row>
    <row r="103" spans="1:20" s="109" customFormat="1" x14ac:dyDescent="0.25">
      <c r="A103" s="62" t="s">
        <v>47</v>
      </c>
      <c r="B103" s="5" t="s">
        <v>602</v>
      </c>
      <c r="C103" s="69" t="s">
        <v>321</v>
      </c>
      <c r="D103" s="25">
        <v>1127.597</v>
      </c>
      <c r="E103" s="26">
        <v>471.26900000000001</v>
      </c>
      <c r="F103" s="26">
        <v>864.71840745799989</v>
      </c>
      <c r="G103" s="26">
        <v>859.79516029152546</v>
      </c>
      <c r="H103" s="26">
        <v>859.79516029152546</v>
      </c>
      <c r="I103" s="26">
        <v>776.61244978399998</v>
      </c>
      <c r="J103" s="26">
        <v>776.61244978399998</v>
      </c>
      <c r="K103" s="26">
        <v>868.94628202999991</v>
      </c>
      <c r="L103" s="26">
        <v>868.94628202999991</v>
      </c>
      <c r="M103" s="26">
        <v>626.59750967136983</v>
      </c>
      <c r="N103" s="26">
        <v>1117.6121652100001</v>
      </c>
      <c r="O103" s="26">
        <v>582.25442973454267</v>
      </c>
      <c r="P103" s="26">
        <v>526.95720360463406</v>
      </c>
      <c r="Q103" s="26">
        <f t="shared" si="7"/>
        <v>3714.2058315114377</v>
      </c>
      <c r="R103" s="111">
        <f t="shared" si="8"/>
        <v>4149.9232609201599</v>
      </c>
      <c r="S103" s="145">
        <f t="shared" si="9"/>
        <v>491.01465553863022</v>
      </c>
      <c r="T103" s="145">
        <f t="shared" si="10"/>
        <v>-55.297226129908609</v>
      </c>
    </row>
    <row r="104" spans="1:20" s="109" customFormat="1" x14ac:dyDescent="0.25">
      <c r="A104" s="62" t="s">
        <v>96</v>
      </c>
      <c r="B104" s="4" t="s">
        <v>517</v>
      </c>
      <c r="C104" s="69" t="s">
        <v>321</v>
      </c>
      <c r="D104" s="25">
        <v>9.1449999999999996</v>
      </c>
      <c r="E104" s="26">
        <v>10.529</v>
      </c>
      <c r="F104" s="26">
        <v>15.764116959999999</v>
      </c>
      <c r="G104" s="26">
        <v>15.764116959999999</v>
      </c>
      <c r="H104" s="26">
        <v>15.764116959999999</v>
      </c>
      <c r="I104" s="26">
        <v>22.83065199</v>
      </c>
      <c r="J104" s="26">
        <v>22.83065199</v>
      </c>
      <c r="K104" s="26">
        <v>33.654153520000001</v>
      </c>
      <c r="L104" s="26">
        <v>33.654153520000001</v>
      </c>
      <c r="M104" s="26">
        <v>28.434161999999997</v>
      </c>
      <c r="N104" s="26">
        <v>25.909927549999999</v>
      </c>
      <c r="O104" s="26">
        <v>28.718503619999996</v>
      </c>
      <c r="P104" s="26">
        <v>26.076763875554249</v>
      </c>
      <c r="Q104" s="26">
        <f t="shared" si="7"/>
        <v>129.40158808999999</v>
      </c>
      <c r="R104" s="111">
        <f t="shared" si="8"/>
        <v>124.23561389555424</v>
      </c>
      <c r="S104" s="145">
        <f t="shared" si="9"/>
        <v>-2.524234449999998</v>
      </c>
      <c r="T104" s="145">
        <f t="shared" si="10"/>
        <v>-2.6417397444457471</v>
      </c>
    </row>
    <row r="105" spans="1:20" s="109" customFormat="1" x14ac:dyDescent="0.25">
      <c r="A105" s="62" t="s">
        <v>97</v>
      </c>
      <c r="B105" s="4" t="s">
        <v>518</v>
      </c>
      <c r="C105" s="69" t="s">
        <v>321</v>
      </c>
      <c r="D105" s="25">
        <v>189.24799999999999</v>
      </c>
      <c r="E105" s="26">
        <v>242.721</v>
      </c>
      <c r="F105" s="26">
        <v>378.62337066999999</v>
      </c>
      <c r="G105" s="26">
        <v>490.89780161999994</v>
      </c>
      <c r="H105" s="26">
        <v>490.89780161999994</v>
      </c>
      <c r="I105" s="26">
        <v>421.99714962999997</v>
      </c>
      <c r="J105" s="26">
        <v>421.99714962999997</v>
      </c>
      <c r="K105" s="26">
        <v>269.99541571999998</v>
      </c>
      <c r="L105" s="26">
        <v>269.99541571999998</v>
      </c>
      <c r="M105" s="26">
        <v>372.33374556136988</v>
      </c>
      <c r="N105" s="26">
        <v>398.46209776000001</v>
      </c>
      <c r="O105" s="26">
        <v>438.28003589344263</v>
      </c>
      <c r="P105" s="26">
        <v>321.71908032289627</v>
      </c>
      <c r="Q105" s="26">
        <f t="shared" si="7"/>
        <v>1993.5041484248122</v>
      </c>
      <c r="R105" s="111">
        <f t="shared" si="8"/>
        <v>1903.071545052896</v>
      </c>
      <c r="S105" s="145">
        <f t="shared" si="9"/>
        <v>26.128352198630125</v>
      </c>
      <c r="T105" s="145">
        <f>P105-O105</f>
        <v>-116.56095557054635</v>
      </c>
    </row>
    <row r="106" spans="1:20" s="109" customFormat="1" x14ac:dyDescent="0.25">
      <c r="A106" s="62" t="s">
        <v>98</v>
      </c>
      <c r="B106" s="4" t="s">
        <v>605</v>
      </c>
      <c r="C106" s="69" t="s">
        <v>321</v>
      </c>
      <c r="D106" s="25">
        <v>105.354</v>
      </c>
      <c r="E106" s="26">
        <v>7.1379999999999999</v>
      </c>
      <c r="F106" s="26">
        <v>93.290815470000013</v>
      </c>
      <c r="G106" s="26">
        <v>38.750987850000008</v>
      </c>
      <c r="H106" s="26">
        <v>38.750987850000008</v>
      </c>
      <c r="I106" s="26">
        <v>55.892395960000002</v>
      </c>
      <c r="J106" s="26">
        <v>55.892395960000002</v>
      </c>
      <c r="K106" s="26">
        <v>246.27812017000002</v>
      </c>
      <c r="L106" s="26">
        <v>246.27812017000002</v>
      </c>
      <c r="M106" s="26">
        <v>87.365411999999992</v>
      </c>
      <c r="N106" s="26">
        <v>339.15630870999996</v>
      </c>
      <c r="O106" s="26">
        <v>0</v>
      </c>
      <c r="P106" s="26">
        <v>-0.14589775000000002</v>
      </c>
      <c r="Q106" s="26">
        <f t="shared" si="7"/>
        <v>428.28691598</v>
      </c>
      <c r="R106" s="111">
        <f t="shared" si="8"/>
        <v>679.93191493999996</v>
      </c>
      <c r="S106" s="145">
        <f t="shared" si="9"/>
        <v>251.79089670999997</v>
      </c>
      <c r="T106" s="145">
        <f t="shared" si="10"/>
        <v>-0.14589775000000002</v>
      </c>
    </row>
    <row r="107" spans="1:20" s="109" customFormat="1" x14ac:dyDescent="0.25">
      <c r="A107" s="62" t="s">
        <v>99</v>
      </c>
      <c r="B107" s="6" t="s">
        <v>219</v>
      </c>
      <c r="C107" s="69" t="s">
        <v>321</v>
      </c>
      <c r="D107" s="25">
        <v>19.760000000000002</v>
      </c>
      <c r="E107" s="26">
        <v>2.6360000000000001</v>
      </c>
      <c r="F107" s="26">
        <v>39.082070659999999</v>
      </c>
      <c r="G107" s="26">
        <v>29.549505989999997</v>
      </c>
      <c r="H107" s="26">
        <v>29.549505989999997</v>
      </c>
      <c r="I107" s="26">
        <v>50.059813329999997</v>
      </c>
      <c r="J107" s="26">
        <v>50.059813329999997</v>
      </c>
      <c r="K107" s="26">
        <v>229.351</v>
      </c>
      <c r="L107" s="26">
        <v>229.351</v>
      </c>
      <c r="M107" s="26">
        <v>87.365411999999992</v>
      </c>
      <c r="N107" s="26">
        <v>270.10615497999999</v>
      </c>
      <c r="O107" s="26">
        <v>0</v>
      </c>
      <c r="P107" s="26">
        <v>0</v>
      </c>
      <c r="Q107" s="26">
        <f t="shared" si="7"/>
        <v>396.32573131999999</v>
      </c>
      <c r="R107" s="111">
        <f t="shared" si="8"/>
        <v>579.06647429999998</v>
      </c>
      <c r="S107" s="145">
        <f t="shared" si="9"/>
        <v>182.74074297999999</v>
      </c>
      <c r="T107" s="145">
        <f t="shared" si="10"/>
        <v>0</v>
      </c>
    </row>
    <row r="108" spans="1:20" s="109" customFormat="1" x14ac:dyDescent="0.25">
      <c r="A108" s="62" t="s">
        <v>100</v>
      </c>
      <c r="B108" s="4" t="s">
        <v>519</v>
      </c>
      <c r="C108" s="69" t="s">
        <v>321</v>
      </c>
      <c r="D108" s="25">
        <v>823.84999999999991</v>
      </c>
      <c r="E108" s="26">
        <v>199.08099999999999</v>
      </c>
      <c r="F108" s="26">
        <v>364.54010435799989</v>
      </c>
      <c r="G108" s="26">
        <v>314.3822538615255</v>
      </c>
      <c r="H108" s="26">
        <v>314.3822538615255</v>
      </c>
      <c r="I108" s="26">
        <v>275.89225220400004</v>
      </c>
      <c r="J108" s="26">
        <v>275.89225220400004</v>
      </c>
      <c r="K108" s="26">
        <v>319.01859261999988</v>
      </c>
      <c r="L108" s="26">
        <v>319.01859261999988</v>
      </c>
      <c r="M108" s="26">
        <v>138.46419010999995</v>
      </c>
      <c r="N108" s="26">
        <f>N103-N104-N105-N106</f>
        <v>354.08383119000007</v>
      </c>
      <c r="O108" s="26">
        <v>115.25589022110006</v>
      </c>
      <c r="P108" s="26">
        <f>P103-P104-P105-P106</f>
        <v>179.30725715618351</v>
      </c>
      <c r="Q108" s="26">
        <f t="shared" si="7"/>
        <v>1163.0131790166254</v>
      </c>
      <c r="R108" s="111">
        <f t="shared" si="8"/>
        <v>1442.6841870317091</v>
      </c>
      <c r="S108" s="145">
        <f t="shared" si="9"/>
        <v>215.61964108000012</v>
      </c>
      <c r="T108" s="145">
        <f t="shared" si="10"/>
        <v>64.05136693508345</v>
      </c>
    </row>
    <row r="109" spans="1:20" s="109" customFormat="1" x14ac:dyDescent="0.25">
      <c r="A109" s="62" t="s">
        <v>18</v>
      </c>
      <c r="B109" s="17" t="s">
        <v>659</v>
      </c>
      <c r="C109" s="69" t="s">
        <v>321</v>
      </c>
      <c r="D109" s="25">
        <f>D81+D96</f>
        <v>-476.03630637518313</v>
      </c>
      <c r="E109" s="26">
        <f>E81+E96</f>
        <v>-96.402748681676769</v>
      </c>
      <c r="F109" s="26">
        <f>F81+F96</f>
        <v>-456.42765406502008</v>
      </c>
      <c r="G109" s="26">
        <v>524.77578217571386</v>
      </c>
      <c r="H109" s="26">
        <v>524.77578217571386</v>
      </c>
      <c r="I109" s="26">
        <v>2702.7332889037125</v>
      </c>
      <c r="J109" s="26">
        <v>2702.7332889037125</v>
      </c>
      <c r="K109" s="26">
        <v>2470.0456008166739</v>
      </c>
      <c r="L109" s="26">
        <v>2470.0456008166739</v>
      </c>
      <c r="M109" s="26">
        <v>140.78182325095565</v>
      </c>
      <c r="N109" s="26">
        <f>N81+N96</f>
        <v>347.43931685391215</v>
      </c>
      <c r="O109" s="26">
        <v>510.09670015328425</v>
      </c>
      <c r="P109" s="26">
        <f>P81+P96</f>
        <v>-56.719705959028147</v>
      </c>
      <c r="Q109" s="26">
        <f t="shared" si="7"/>
        <v>6348.4331953003402</v>
      </c>
      <c r="R109" s="111">
        <f t="shared" si="8"/>
        <v>5988.2742827909842</v>
      </c>
    </row>
    <row r="110" spans="1:20" s="109" customFormat="1" ht="31.5" x14ac:dyDescent="0.25">
      <c r="A110" s="62" t="s">
        <v>50</v>
      </c>
      <c r="B110" s="3" t="s">
        <v>524</v>
      </c>
      <c r="C110" s="69" t="s">
        <v>321</v>
      </c>
      <c r="D110" s="25" t="s">
        <v>84</v>
      </c>
      <c r="E110" s="26" t="s">
        <v>84</v>
      </c>
      <c r="F110" s="26" t="s">
        <v>84</v>
      </c>
      <c r="G110" s="26" t="s">
        <v>84</v>
      </c>
      <c r="H110" s="26" t="s">
        <v>84</v>
      </c>
      <c r="I110" s="26" t="s">
        <v>84</v>
      </c>
      <c r="J110" s="26" t="s">
        <v>84</v>
      </c>
      <c r="K110" s="26" t="s">
        <v>84</v>
      </c>
      <c r="L110" s="26" t="s">
        <v>84</v>
      </c>
      <c r="M110" s="26" t="s">
        <v>84</v>
      </c>
      <c r="N110" s="26" t="s">
        <v>84</v>
      </c>
      <c r="O110" s="26" t="s">
        <v>84</v>
      </c>
      <c r="P110" s="26" t="s">
        <v>84</v>
      </c>
      <c r="Q110" s="26" t="s">
        <v>84</v>
      </c>
      <c r="R110" s="111" t="s">
        <v>84</v>
      </c>
    </row>
    <row r="111" spans="1:20" s="109" customFormat="1" ht="31.5" x14ac:dyDescent="0.25">
      <c r="A111" s="62" t="s">
        <v>461</v>
      </c>
      <c r="B111" s="1" t="s">
        <v>474</v>
      </c>
      <c r="C111" s="69" t="s">
        <v>321</v>
      </c>
      <c r="D111" s="25" t="s">
        <v>84</v>
      </c>
      <c r="E111" s="26" t="s">
        <v>84</v>
      </c>
      <c r="F111" s="26" t="s">
        <v>84</v>
      </c>
      <c r="G111" s="26" t="s">
        <v>84</v>
      </c>
      <c r="H111" s="26" t="s">
        <v>84</v>
      </c>
      <c r="I111" s="26" t="s">
        <v>84</v>
      </c>
      <c r="J111" s="26" t="s">
        <v>84</v>
      </c>
      <c r="K111" s="26" t="s">
        <v>84</v>
      </c>
      <c r="L111" s="26" t="s">
        <v>84</v>
      </c>
      <c r="M111" s="26" t="s">
        <v>84</v>
      </c>
      <c r="N111" s="26" t="s">
        <v>84</v>
      </c>
      <c r="O111" s="26" t="s">
        <v>84</v>
      </c>
      <c r="P111" s="26" t="s">
        <v>84</v>
      </c>
      <c r="Q111" s="26" t="s">
        <v>84</v>
      </c>
      <c r="R111" s="111" t="s">
        <v>84</v>
      </c>
    </row>
    <row r="112" spans="1:20" s="109" customFormat="1" ht="31.5" x14ac:dyDescent="0.25">
      <c r="A112" s="62" t="s">
        <v>462</v>
      </c>
      <c r="B112" s="1" t="s">
        <v>475</v>
      </c>
      <c r="C112" s="69" t="s">
        <v>321</v>
      </c>
      <c r="D112" s="25" t="s">
        <v>84</v>
      </c>
      <c r="E112" s="26" t="s">
        <v>84</v>
      </c>
      <c r="F112" s="26" t="s">
        <v>84</v>
      </c>
      <c r="G112" s="26" t="s">
        <v>84</v>
      </c>
      <c r="H112" s="26" t="s">
        <v>84</v>
      </c>
      <c r="I112" s="26" t="s">
        <v>84</v>
      </c>
      <c r="J112" s="26" t="s">
        <v>84</v>
      </c>
      <c r="K112" s="26" t="s">
        <v>84</v>
      </c>
      <c r="L112" s="26" t="s">
        <v>84</v>
      </c>
      <c r="M112" s="26" t="s">
        <v>84</v>
      </c>
      <c r="N112" s="26" t="s">
        <v>84</v>
      </c>
      <c r="O112" s="26" t="s">
        <v>84</v>
      </c>
      <c r="P112" s="26" t="s">
        <v>84</v>
      </c>
      <c r="Q112" s="26" t="s">
        <v>84</v>
      </c>
      <c r="R112" s="111" t="s">
        <v>84</v>
      </c>
    </row>
    <row r="113" spans="1:18" s="109" customFormat="1" ht="31.5" x14ac:dyDescent="0.25">
      <c r="A113" s="62" t="s">
        <v>566</v>
      </c>
      <c r="B113" s="1" t="s">
        <v>460</v>
      </c>
      <c r="C113" s="69" t="s">
        <v>321</v>
      </c>
      <c r="D113" s="25" t="s">
        <v>84</v>
      </c>
      <c r="E113" s="26" t="s">
        <v>84</v>
      </c>
      <c r="F113" s="26" t="s">
        <v>84</v>
      </c>
      <c r="G113" s="26" t="s">
        <v>84</v>
      </c>
      <c r="H113" s="26" t="s">
        <v>84</v>
      </c>
      <c r="I113" s="26" t="s">
        <v>84</v>
      </c>
      <c r="J113" s="26" t="s">
        <v>84</v>
      </c>
      <c r="K113" s="26" t="s">
        <v>84</v>
      </c>
      <c r="L113" s="26" t="s">
        <v>84</v>
      </c>
      <c r="M113" s="26" t="s">
        <v>84</v>
      </c>
      <c r="N113" s="26" t="s">
        <v>84</v>
      </c>
      <c r="O113" s="26" t="s">
        <v>84</v>
      </c>
      <c r="P113" s="26" t="s">
        <v>84</v>
      </c>
      <c r="Q113" s="26" t="s">
        <v>84</v>
      </c>
      <c r="R113" s="111" t="s">
        <v>84</v>
      </c>
    </row>
    <row r="114" spans="1:18" s="109" customFormat="1" x14ac:dyDescent="0.25">
      <c r="A114" s="62" t="s">
        <v>51</v>
      </c>
      <c r="B114" s="2" t="s">
        <v>635</v>
      </c>
      <c r="C114" s="69" t="s">
        <v>321</v>
      </c>
      <c r="D114" s="25" t="s">
        <v>84</v>
      </c>
      <c r="E114" s="26" t="s">
        <v>84</v>
      </c>
      <c r="F114" s="26" t="s">
        <v>84</v>
      </c>
      <c r="G114" s="26" t="s">
        <v>84</v>
      </c>
      <c r="H114" s="26" t="s">
        <v>84</v>
      </c>
      <c r="I114" s="26" t="s">
        <v>84</v>
      </c>
      <c r="J114" s="26" t="s">
        <v>84</v>
      </c>
      <c r="K114" s="26" t="s">
        <v>84</v>
      </c>
      <c r="L114" s="26" t="s">
        <v>84</v>
      </c>
      <c r="M114" s="26" t="s">
        <v>84</v>
      </c>
      <c r="N114" s="26" t="s">
        <v>84</v>
      </c>
      <c r="O114" s="26" t="s">
        <v>84</v>
      </c>
      <c r="P114" s="26" t="s">
        <v>84</v>
      </c>
      <c r="Q114" s="26" t="s">
        <v>84</v>
      </c>
      <c r="R114" s="111" t="s">
        <v>84</v>
      </c>
    </row>
    <row r="115" spans="1:18" s="109" customFormat="1" x14ac:dyDescent="0.25">
      <c r="A115" s="62" t="s">
        <v>329</v>
      </c>
      <c r="B115" s="2" t="s">
        <v>520</v>
      </c>
      <c r="C115" s="69" t="s">
        <v>321</v>
      </c>
      <c r="D115" s="25">
        <v>-628.61626294298003</v>
      </c>
      <c r="E115" s="26">
        <v>-290.13848506799945</v>
      </c>
      <c r="F115" s="26">
        <v>-614.51985357480021</v>
      </c>
      <c r="G115" s="26">
        <v>-158.05077805606683</v>
      </c>
      <c r="H115" s="26">
        <v>-158.05077805606683</v>
      </c>
      <c r="I115" s="26">
        <v>146.09904412330476</v>
      </c>
      <c r="J115" s="26">
        <v>146.09904412330476</v>
      </c>
      <c r="K115" s="26">
        <v>-254.97164514436304</v>
      </c>
      <c r="L115" s="26">
        <v>-254.97164514436304</v>
      </c>
      <c r="M115" s="26">
        <v>-612.43974702839444</v>
      </c>
      <c r="N115" s="26">
        <v>-375.91663442946981</v>
      </c>
      <c r="O115" s="26">
        <v>-49.13057465247644</v>
      </c>
      <c r="P115" s="26">
        <v>-499.23891901152899</v>
      </c>
      <c r="Q115" s="26">
        <f>G115+I115+K115+M115+O115</f>
        <v>-928.49370075799595</v>
      </c>
      <c r="R115" s="111">
        <f>H115+J115+L115+N115+P115</f>
        <v>-1142.078932518124</v>
      </c>
    </row>
    <row r="116" spans="1:18" s="109" customFormat="1" x14ac:dyDescent="0.25">
      <c r="A116" s="62" t="s">
        <v>330</v>
      </c>
      <c r="B116" s="2" t="s">
        <v>636</v>
      </c>
      <c r="C116" s="69" t="s">
        <v>321</v>
      </c>
      <c r="D116" s="25" t="s">
        <v>84</v>
      </c>
      <c r="E116" s="26" t="s">
        <v>84</v>
      </c>
      <c r="F116" s="26" t="s">
        <v>84</v>
      </c>
      <c r="G116" s="26" t="s">
        <v>84</v>
      </c>
      <c r="H116" s="26" t="s">
        <v>84</v>
      </c>
      <c r="I116" s="26" t="s">
        <v>84</v>
      </c>
      <c r="J116" s="26" t="s">
        <v>84</v>
      </c>
      <c r="K116" s="26" t="s">
        <v>84</v>
      </c>
      <c r="L116" s="26" t="s">
        <v>84</v>
      </c>
      <c r="M116" s="26" t="s">
        <v>84</v>
      </c>
      <c r="N116" s="26" t="s">
        <v>84</v>
      </c>
      <c r="O116" s="26" t="s">
        <v>84</v>
      </c>
      <c r="P116" s="26" t="s">
        <v>84</v>
      </c>
      <c r="Q116" s="26" t="s">
        <v>84</v>
      </c>
      <c r="R116" s="111" t="s">
        <v>84</v>
      </c>
    </row>
    <row r="117" spans="1:18" s="109" customFormat="1" x14ac:dyDescent="0.25">
      <c r="A117" s="62" t="s">
        <v>331</v>
      </c>
      <c r="B117" s="2" t="s">
        <v>521</v>
      </c>
      <c r="C117" s="69" t="s">
        <v>321</v>
      </c>
      <c r="D117" s="25">
        <v>191.24995656779663</v>
      </c>
      <c r="E117" s="26">
        <v>218.57521000000003</v>
      </c>
      <c r="F117" s="26">
        <v>229.87199963999998</v>
      </c>
      <c r="G117" s="26">
        <v>622.35373219999997</v>
      </c>
      <c r="H117" s="26">
        <v>622.35373219999997</v>
      </c>
      <c r="I117" s="26">
        <v>2549.7661036083045</v>
      </c>
      <c r="J117" s="26">
        <v>2549.7661036083045</v>
      </c>
      <c r="K117" s="26">
        <v>2731.8711173945794</v>
      </c>
      <c r="L117" s="26">
        <v>2731.8711173945794</v>
      </c>
      <c r="M117" s="26">
        <v>752.16949191528306</v>
      </c>
      <c r="N117" s="26">
        <v>737.05856805333337</v>
      </c>
      <c r="O117" s="26">
        <v>538.72364110234889</v>
      </c>
      <c r="P117" s="26">
        <v>443.43148286341221</v>
      </c>
      <c r="Q117" s="26">
        <f>G117+I117+K117+M117+O117</f>
        <v>7194.8840862205161</v>
      </c>
      <c r="R117" s="111">
        <f>H117+J117+L117+N117+P117</f>
        <v>7084.4810041196297</v>
      </c>
    </row>
    <row r="118" spans="1:18" s="109" customFormat="1" x14ac:dyDescent="0.25">
      <c r="A118" s="62" t="s">
        <v>332</v>
      </c>
      <c r="B118" s="2" t="s">
        <v>522</v>
      </c>
      <c r="C118" s="69" t="s">
        <v>321</v>
      </c>
      <c r="D118" s="25" t="s">
        <v>84</v>
      </c>
      <c r="E118" s="26" t="s">
        <v>84</v>
      </c>
      <c r="F118" s="26" t="s">
        <v>84</v>
      </c>
      <c r="G118" s="26" t="s">
        <v>84</v>
      </c>
      <c r="H118" s="26" t="s">
        <v>84</v>
      </c>
      <c r="I118" s="26" t="s">
        <v>84</v>
      </c>
      <c r="J118" s="26" t="s">
        <v>84</v>
      </c>
      <c r="K118" s="26">
        <v>-1.7353488300000011</v>
      </c>
      <c r="L118" s="26">
        <v>-1.7353488300000011</v>
      </c>
      <c r="M118" s="26">
        <v>0</v>
      </c>
      <c r="N118" s="26">
        <v>0</v>
      </c>
      <c r="O118" s="26">
        <v>0</v>
      </c>
      <c r="P118" s="26">
        <v>0</v>
      </c>
      <c r="Q118" s="26" t="s">
        <v>84</v>
      </c>
      <c r="R118" s="111">
        <f>L118+N118+P118</f>
        <v>-1.7353488300000011</v>
      </c>
    </row>
    <row r="119" spans="1:18" s="109" customFormat="1" x14ac:dyDescent="0.25">
      <c r="A119" s="62" t="s">
        <v>333</v>
      </c>
      <c r="B119" s="2" t="s">
        <v>643</v>
      </c>
      <c r="C119" s="69" t="s">
        <v>321</v>
      </c>
      <c r="D119" s="25" t="s">
        <v>84</v>
      </c>
      <c r="E119" s="26" t="s">
        <v>84</v>
      </c>
      <c r="F119" s="26" t="s">
        <v>84</v>
      </c>
      <c r="G119" s="26" t="s">
        <v>84</v>
      </c>
      <c r="H119" s="26" t="s">
        <v>84</v>
      </c>
      <c r="I119" s="26" t="s">
        <v>84</v>
      </c>
      <c r="J119" s="26" t="s">
        <v>84</v>
      </c>
      <c r="K119" s="26" t="s">
        <v>84</v>
      </c>
      <c r="L119" s="26" t="s">
        <v>84</v>
      </c>
      <c r="M119" s="26" t="s">
        <v>84</v>
      </c>
      <c r="N119" s="26" t="s">
        <v>84</v>
      </c>
      <c r="O119" s="26" t="s">
        <v>84</v>
      </c>
      <c r="P119" s="26" t="s">
        <v>84</v>
      </c>
      <c r="Q119" s="26" t="s">
        <v>84</v>
      </c>
      <c r="R119" s="111" t="s">
        <v>84</v>
      </c>
    </row>
    <row r="120" spans="1:18" s="109" customFormat="1" ht="31.5" x14ac:dyDescent="0.25">
      <c r="A120" s="62" t="s">
        <v>334</v>
      </c>
      <c r="B120" s="3" t="s">
        <v>391</v>
      </c>
      <c r="C120" s="69" t="s">
        <v>321</v>
      </c>
      <c r="D120" s="25" t="s">
        <v>84</v>
      </c>
      <c r="E120" s="26" t="s">
        <v>84</v>
      </c>
      <c r="F120" s="26" t="s">
        <v>84</v>
      </c>
      <c r="G120" s="26" t="s">
        <v>84</v>
      </c>
      <c r="H120" s="26" t="s">
        <v>84</v>
      </c>
      <c r="I120" s="26" t="s">
        <v>84</v>
      </c>
      <c r="J120" s="26" t="s">
        <v>84</v>
      </c>
      <c r="K120" s="26" t="s">
        <v>84</v>
      </c>
      <c r="L120" s="26" t="s">
        <v>84</v>
      </c>
      <c r="M120" s="26" t="s">
        <v>84</v>
      </c>
      <c r="N120" s="26" t="s">
        <v>84</v>
      </c>
      <c r="O120" s="26" t="s">
        <v>84</v>
      </c>
      <c r="P120" s="26" t="s">
        <v>84</v>
      </c>
      <c r="Q120" s="26" t="s">
        <v>84</v>
      </c>
      <c r="R120" s="111" t="s">
        <v>84</v>
      </c>
    </row>
    <row r="121" spans="1:18" s="109" customFormat="1" x14ac:dyDescent="0.25">
      <c r="A121" s="62" t="s">
        <v>567</v>
      </c>
      <c r="B121" s="4" t="s">
        <v>215</v>
      </c>
      <c r="C121" s="69" t="s">
        <v>321</v>
      </c>
      <c r="D121" s="25" t="s">
        <v>84</v>
      </c>
      <c r="E121" s="26" t="s">
        <v>84</v>
      </c>
      <c r="F121" s="26" t="s">
        <v>84</v>
      </c>
      <c r="G121" s="26" t="s">
        <v>84</v>
      </c>
      <c r="H121" s="26" t="s">
        <v>84</v>
      </c>
      <c r="I121" s="26" t="s">
        <v>84</v>
      </c>
      <c r="J121" s="26" t="s">
        <v>84</v>
      </c>
      <c r="K121" s="26" t="s">
        <v>84</v>
      </c>
      <c r="L121" s="26" t="s">
        <v>84</v>
      </c>
      <c r="M121" s="26" t="s">
        <v>84</v>
      </c>
      <c r="N121" s="26" t="s">
        <v>84</v>
      </c>
      <c r="O121" s="26" t="s">
        <v>84</v>
      </c>
      <c r="P121" s="26" t="s">
        <v>84</v>
      </c>
      <c r="Q121" s="26" t="s">
        <v>84</v>
      </c>
      <c r="R121" s="111" t="s">
        <v>84</v>
      </c>
    </row>
    <row r="122" spans="1:18" s="109" customFormat="1" x14ac:dyDescent="0.25">
      <c r="A122" s="62" t="s">
        <v>568</v>
      </c>
      <c r="B122" s="4" t="s">
        <v>203</v>
      </c>
      <c r="C122" s="69" t="s">
        <v>321</v>
      </c>
      <c r="D122" s="25" t="s">
        <v>84</v>
      </c>
      <c r="E122" s="26" t="s">
        <v>84</v>
      </c>
      <c r="F122" s="26" t="s">
        <v>84</v>
      </c>
      <c r="G122" s="26" t="s">
        <v>84</v>
      </c>
      <c r="H122" s="26" t="s">
        <v>84</v>
      </c>
      <c r="I122" s="26" t="s">
        <v>84</v>
      </c>
      <c r="J122" s="26" t="s">
        <v>84</v>
      </c>
      <c r="K122" s="26" t="s">
        <v>84</v>
      </c>
      <c r="L122" s="26" t="s">
        <v>84</v>
      </c>
      <c r="M122" s="26" t="s">
        <v>84</v>
      </c>
      <c r="N122" s="26" t="s">
        <v>84</v>
      </c>
      <c r="O122" s="26" t="s">
        <v>84</v>
      </c>
      <c r="P122" s="26" t="s">
        <v>84</v>
      </c>
      <c r="Q122" s="26" t="s">
        <v>84</v>
      </c>
      <c r="R122" s="111" t="s">
        <v>84</v>
      </c>
    </row>
    <row r="123" spans="1:18" s="109" customFormat="1" x14ac:dyDescent="0.25">
      <c r="A123" s="62" t="s">
        <v>335</v>
      </c>
      <c r="B123" s="2" t="s">
        <v>523</v>
      </c>
      <c r="C123" s="69" t="s">
        <v>321</v>
      </c>
      <c r="D123" s="25">
        <f>D109-D115-D117</f>
        <v>-38.669999999999732</v>
      </c>
      <c r="E123" s="26">
        <f>E109-E115-E117</f>
        <v>-24.839473613677342</v>
      </c>
      <c r="F123" s="26">
        <f>F109-F115-F117</f>
        <v>-71.779800130219854</v>
      </c>
      <c r="G123" s="26">
        <v>60.47282803178075</v>
      </c>
      <c r="H123" s="26">
        <v>60.47282803178075</v>
      </c>
      <c r="I123" s="26">
        <v>6.8681411721031509</v>
      </c>
      <c r="J123" s="26">
        <v>6.8681411721031509</v>
      </c>
      <c r="K123" s="26">
        <v>-5.1185226035427345</v>
      </c>
      <c r="L123" s="26">
        <v>-5.1185226035427345</v>
      </c>
      <c r="M123" s="26">
        <v>1.0520783640670288</v>
      </c>
      <c r="N123" s="26">
        <f>N109-N115-N117-N118</f>
        <v>-13.702616769951419</v>
      </c>
      <c r="O123" s="26">
        <v>20.503633703411765</v>
      </c>
      <c r="P123" s="26">
        <f>P109-P115-P117-P118</f>
        <v>-0.91226981091136849</v>
      </c>
      <c r="Q123" s="26">
        <f>G123+I123+K123+M123+O123</f>
        <v>83.778158667819952</v>
      </c>
      <c r="R123" s="111">
        <f>H123+J123+L123+N123+P123</f>
        <v>47.607560019478377</v>
      </c>
    </row>
    <row r="124" spans="1:18" s="109" customFormat="1" x14ac:dyDescent="0.25">
      <c r="A124" s="62" t="s">
        <v>19</v>
      </c>
      <c r="B124" s="17" t="s">
        <v>606</v>
      </c>
      <c r="C124" s="69" t="s">
        <v>321</v>
      </c>
      <c r="D124" s="25">
        <v>-145.238</v>
      </c>
      <c r="E124" s="26">
        <v>-86.814927999999995</v>
      </c>
      <c r="F124" s="26">
        <v>-61.725999999999999</v>
      </c>
      <c r="G124" s="26">
        <v>116.033</v>
      </c>
      <c r="H124" s="26">
        <v>116.033</v>
      </c>
      <c r="I124" s="26">
        <v>562.75599999999997</v>
      </c>
      <c r="J124" s="26">
        <v>562.75599999999997</v>
      </c>
      <c r="K124" s="26">
        <v>522.37182399200003</v>
      </c>
      <c r="L124" s="26">
        <v>522.37182399200003</v>
      </c>
      <c r="M124" s="26">
        <v>28.404572650300935</v>
      </c>
      <c r="N124" s="26">
        <v>134.09800000000001</v>
      </c>
      <c r="O124" s="26">
        <v>102.01934003065712</v>
      </c>
      <c r="P124" s="26">
        <v>-11.057741191805977</v>
      </c>
      <c r="Q124" s="26">
        <f>G124+I124+K124+M124+O124</f>
        <v>1331.5847366729581</v>
      </c>
      <c r="R124" s="111">
        <f>H124+J124+L124+N124+P124</f>
        <v>1324.2010828001942</v>
      </c>
    </row>
    <row r="125" spans="1:18" s="109" customFormat="1" x14ac:dyDescent="0.25">
      <c r="A125" s="62" t="s">
        <v>15</v>
      </c>
      <c r="B125" s="2" t="s">
        <v>597</v>
      </c>
      <c r="C125" s="69" t="s">
        <v>321</v>
      </c>
      <c r="D125" s="25" t="s">
        <v>84</v>
      </c>
      <c r="E125" s="26" t="s">
        <v>84</v>
      </c>
      <c r="F125" s="26" t="s">
        <v>84</v>
      </c>
      <c r="G125" s="26" t="s">
        <v>84</v>
      </c>
      <c r="H125" s="26" t="s">
        <v>84</v>
      </c>
      <c r="I125" s="26" t="s">
        <v>84</v>
      </c>
      <c r="J125" s="26" t="s">
        <v>84</v>
      </c>
      <c r="K125" s="26" t="s">
        <v>84</v>
      </c>
      <c r="L125" s="26" t="s">
        <v>84</v>
      </c>
      <c r="M125" s="26" t="s">
        <v>84</v>
      </c>
      <c r="N125" s="26" t="s">
        <v>84</v>
      </c>
      <c r="O125" s="26" t="s">
        <v>84</v>
      </c>
      <c r="P125" s="26" t="s">
        <v>84</v>
      </c>
      <c r="Q125" s="26" t="s">
        <v>84</v>
      </c>
      <c r="R125" s="111" t="s">
        <v>84</v>
      </c>
    </row>
    <row r="126" spans="1:18" s="109" customFormat="1" ht="31.5" x14ac:dyDescent="0.25">
      <c r="A126" s="62" t="s">
        <v>593</v>
      </c>
      <c r="B126" s="1" t="s">
        <v>474</v>
      </c>
      <c r="C126" s="69" t="s">
        <v>321</v>
      </c>
      <c r="D126" s="25" t="s">
        <v>84</v>
      </c>
      <c r="E126" s="26" t="s">
        <v>84</v>
      </c>
      <c r="F126" s="26" t="s">
        <v>84</v>
      </c>
      <c r="G126" s="26" t="s">
        <v>84</v>
      </c>
      <c r="H126" s="26" t="s">
        <v>84</v>
      </c>
      <c r="I126" s="26" t="s">
        <v>84</v>
      </c>
      <c r="J126" s="26" t="s">
        <v>84</v>
      </c>
      <c r="K126" s="26" t="s">
        <v>84</v>
      </c>
      <c r="L126" s="26" t="s">
        <v>84</v>
      </c>
      <c r="M126" s="26" t="s">
        <v>84</v>
      </c>
      <c r="N126" s="26" t="s">
        <v>84</v>
      </c>
      <c r="O126" s="26" t="s">
        <v>84</v>
      </c>
      <c r="P126" s="26" t="s">
        <v>84</v>
      </c>
      <c r="Q126" s="26" t="s">
        <v>84</v>
      </c>
      <c r="R126" s="111" t="s">
        <v>84</v>
      </c>
    </row>
    <row r="127" spans="1:18" s="109" customFormat="1" ht="31.5" x14ac:dyDescent="0.25">
      <c r="A127" s="62" t="s">
        <v>594</v>
      </c>
      <c r="B127" s="1" t="s">
        <v>475</v>
      </c>
      <c r="C127" s="69" t="s">
        <v>321</v>
      </c>
      <c r="D127" s="25" t="s">
        <v>84</v>
      </c>
      <c r="E127" s="26" t="s">
        <v>84</v>
      </c>
      <c r="F127" s="26" t="s">
        <v>84</v>
      </c>
      <c r="G127" s="26" t="s">
        <v>84</v>
      </c>
      <c r="H127" s="26" t="s">
        <v>84</v>
      </c>
      <c r="I127" s="26" t="s">
        <v>84</v>
      </c>
      <c r="J127" s="26" t="s">
        <v>84</v>
      </c>
      <c r="K127" s="26" t="s">
        <v>84</v>
      </c>
      <c r="L127" s="26" t="s">
        <v>84</v>
      </c>
      <c r="M127" s="26" t="s">
        <v>84</v>
      </c>
      <c r="N127" s="26" t="s">
        <v>84</v>
      </c>
      <c r="O127" s="26" t="s">
        <v>84</v>
      </c>
      <c r="P127" s="26" t="s">
        <v>84</v>
      </c>
      <c r="Q127" s="26" t="s">
        <v>84</v>
      </c>
      <c r="R127" s="111" t="s">
        <v>84</v>
      </c>
    </row>
    <row r="128" spans="1:18" s="109" customFormat="1" ht="31.5" x14ac:dyDescent="0.25">
      <c r="A128" s="62" t="s">
        <v>595</v>
      </c>
      <c r="B128" s="1" t="s">
        <v>460</v>
      </c>
      <c r="C128" s="69" t="s">
        <v>321</v>
      </c>
      <c r="D128" s="25" t="s">
        <v>84</v>
      </c>
      <c r="E128" s="26" t="s">
        <v>84</v>
      </c>
      <c r="F128" s="26" t="s">
        <v>84</v>
      </c>
      <c r="G128" s="26" t="s">
        <v>84</v>
      </c>
      <c r="H128" s="26" t="s">
        <v>84</v>
      </c>
      <c r="I128" s="26" t="s">
        <v>84</v>
      </c>
      <c r="J128" s="26" t="s">
        <v>84</v>
      </c>
      <c r="K128" s="26" t="s">
        <v>84</v>
      </c>
      <c r="L128" s="26" t="s">
        <v>84</v>
      </c>
      <c r="M128" s="26" t="s">
        <v>84</v>
      </c>
      <c r="N128" s="26" t="s">
        <v>84</v>
      </c>
      <c r="O128" s="26" t="s">
        <v>84</v>
      </c>
      <c r="P128" s="26" t="s">
        <v>84</v>
      </c>
      <c r="Q128" s="26" t="s">
        <v>84</v>
      </c>
      <c r="R128" s="111" t="s">
        <v>84</v>
      </c>
    </row>
    <row r="129" spans="1:20" s="109" customFormat="1" x14ac:dyDescent="0.25">
      <c r="A129" s="62" t="s">
        <v>380</v>
      </c>
      <c r="B129" s="5" t="s">
        <v>644</v>
      </c>
      <c r="C129" s="69" t="s">
        <v>321</v>
      </c>
      <c r="D129" s="25" t="s">
        <v>84</v>
      </c>
      <c r="E129" s="26" t="s">
        <v>84</v>
      </c>
      <c r="F129" s="26" t="s">
        <v>84</v>
      </c>
      <c r="G129" s="26" t="s">
        <v>84</v>
      </c>
      <c r="H129" s="26" t="s">
        <v>84</v>
      </c>
      <c r="I129" s="26" t="s">
        <v>84</v>
      </c>
      <c r="J129" s="26" t="s">
        <v>84</v>
      </c>
      <c r="K129" s="26" t="s">
        <v>84</v>
      </c>
      <c r="L129" s="26" t="s">
        <v>84</v>
      </c>
      <c r="M129" s="26" t="s">
        <v>84</v>
      </c>
      <c r="N129" s="26" t="s">
        <v>84</v>
      </c>
      <c r="O129" s="26" t="s">
        <v>84</v>
      </c>
      <c r="P129" s="26" t="s">
        <v>84</v>
      </c>
      <c r="Q129" s="26" t="s">
        <v>84</v>
      </c>
      <c r="R129" s="111" t="s">
        <v>84</v>
      </c>
    </row>
    <row r="130" spans="1:20" s="109" customFormat="1" x14ac:dyDescent="0.25">
      <c r="A130" s="62" t="s">
        <v>381</v>
      </c>
      <c r="B130" s="5" t="s">
        <v>388</v>
      </c>
      <c r="C130" s="69" t="s">
        <v>321</v>
      </c>
      <c r="D130" s="25">
        <f>D115-D145</f>
        <v>-175.75299999999999</v>
      </c>
      <c r="E130" s="26">
        <f>E115-E145</f>
        <v>-127.922</v>
      </c>
      <c r="F130" s="26">
        <f>F115-F145</f>
        <v>-95.843687834250886</v>
      </c>
      <c r="G130" s="26">
        <v>-29.712328646355928</v>
      </c>
      <c r="H130" s="26">
        <v>-29.712328646355928</v>
      </c>
      <c r="I130" s="26">
        <v>51.430182855511696</v>
      </c>
      <c r="J130" s="26">
        <v>51.430182855511696</v>
      </c>
      <c r="K130" s="26">
        <v>-62.97837610195571</v>
      </c>
      <c r="L130" s="26">
        <v>-62.97837610195571</v>
      </c>
      <c r="M130" s="26">
        <v>-122.23974940556987</v>
      </c>
      <c r="N130" s="26">
        <v>-1.1379999999999999</v>
      </c>
      <c r="O130" s="26">
        <v>-9.8261149304952848</v>
      </c>
      <c r="P130" s="26">
        <v>-99.561583802305805</v>
      </c>
      <c r="Q130" s="26">
        <f>G130+I130+K130+M130+O130</f>
        <v>-173.32638622886509</v>
      </c>
      <c r="R130" s="111">
        <f>H130+J130+L130+N130+P130</f>
        <v>-141.96010569510574</v>
      </c>
    </row>
    <row r="131" spans="1:20" s="109" customFormat="1" x14ac:dyDescent="0.25">
      <c r="A131" s="62" t="s">
        <v>382</v>
      </c>
      <c r="B131" s="5" t="s">
        <v>638</v>
      </c>
      <c r="C131" s="69" t="s">
        <v>321</v>
      </c>
      <c r="D131" s="25" t="s">
        <v>84</v>
      </c>
      <c r="E131" s="26" t="s">
        <v>84</v>
      </c>
      <c r="F131" s="26" t="s">
        <v>84</v>
      </c>
      <c r="G131" s="26" t="s">
        <v>84</v>
      </c>
      <c r="H131" s="26" t="s">
        <v>84</v>
      </c>
      <c r="I131" s="26" t="s">
        <v>84</v>
      </c>
      <c r="J131" s="26" t="s">
        <v>84</v>
      </c>
      <c r="K131" s="26" t="s">
        <v>84</v>
      </c>
      <c r="L131" s="26" t="s">
        <v>84</v>
      </c>
      <c r="M131" s="26" t="s">
        <v>84</v>
      </c>
      <c r="N131" s="26" t="s">
        <v>84</v>
      </c>
      <c r="O131" s="26" t="s">
        <v>84</v>
      </c>
      <c r="P131" s="26" t="s">
        <v>84</v>
      </c>
      <c r="Q131" s="26" t="s">
        <v>84</v>
      </c>
      <c r="R131" s="111" t="s">
        <v>84</v>
      </c>
    </row>
    <row r="132" spans="1:20" s="109" customFormat="1" x14ac:dyDescent="0.25">
      <c r="A132" s="62" t="s">
        <v>383</v>
      </c>
      <c r="B132" s="5" t="s">
        <v>389</v>
      </c>
      <c r="C132" s="69" t="s">
        <v>321</v>
      </c>
      <c r="D132" s="25">
        <f>D117-D147</f>
        <v>38.249991313559349</v>
      </c>
      <c r="E132" s="26">
        <f>E117-E147</f>
        <v>43.715000000000003</v>
      </c>
      <c r="F132" s="26">
        <f>F117-F147</f>
        <v>45.975000127999976</v>
      </c>
      <c r="G132" s="26">
        <v>124.47076283999996</v>
      </c>
      <c r="H132" s="26">
        <v>124.47076283999996</v>
      </c>
      <c r="I132" s="26">
        <v>509.95325484199986</v>
      </c>
      <c r="J132" s="26">
        <v>509.95325484199986</v>
      </c>
      <c r="K132" s="26">
        <v>586.37422227786385</v>
      </c>
      <c r="L132" s="26">
        <v>586.37422227786385</v>
      </c>
      <c r="M132" s="26">
        <v>150.43389838305663</v>
      </c>
      <c r="N132" s="26">
        <v>135.25299999999999</v>
      </c>
      <c r="O132" s="26">
        <v>107.74472822046978</v>
      </c>
      <c r="P132" s="26">
        <v>88.686296572682451</v>
      </c>
      <c r="Q132" s="26">
        <f>G132+I132+K132+M132+O132</f>
        <v>1478.9768665633901</v>
      </c>
      <c r="R132" s="111">
        <f>H132+J132+L132+N132+P132</f>
        <v>1444.7375365325461</v>
      </c>
    </row>
    <row r="133" spans="1:20" s="109" customFormat="1" x14ac:dyDescent="0.25">
      <c r="A133" s="62" t="s">
        <v>384</v>
      </c>
      <c r="B133" s="5" t="s">
        <v>390</v>
      </c>
      <c r="C133" s="69" t="s">
        <v>321</v>
      </c>
      <c r="D133" s="25" t="s">
        <v>84</v>
      </c>
      <c r="E133" s="26" t="s">
        <v>84</v>
      </c>
      <c r="F133" s="26" t="s">
        <v>84</v>
      </c>
      <c r="G133" s="26" t="s">
        <v>84</v>
      </c>
      <c r="H133" s="26" t="s">
        <v>84</v>
      </c>
      <c r="I133" s="26" t="s">
        <v>84</v>
      </c>
      <c r="J133" s="26" t="s">
        <v>84</v>
      </c>
      <c r="K133" s="26" t="s">
        <v>84</v>
      </c>
      <c r="L133" s="26" t="s">
        <v>84</v>
      </c>
      <c r="M133" s="26" t="s">
        <v>84</v>
      </c>
      <c r="N133" s="26" t="s">
        <v>84</v>
      </c>
      <c r="O133" s="26" t="s">
        <v>84</v>
      </c>
      <c r="P133" s="26" t="s">
        <v>84</v>
      </c>
      <c r="Q133" s="26" t="s">
        <v>84</v>
      </c>
      <c r="R133" s="111" t="s">
        <v>84</v>
      </c>
    </row>
    <row r="134" spans="1:20" s="109" customFormat="1" x14ac:dyDescent="0.25">
      <c r="A134" s="62" t="s">
        <v>385</v>
      </c>
      <c r="B134" s="5" t="s">
        <v>645</v>
      </c>
      <c r="C134" s="69" t="s">
        <v>321</v>
      </c>
      <c r="D134" s="25" t="s">
        <v>84</v>
      </c>
      <c r="E134" s="26" t="s">
        <v>84</v>
      </c>
      <c r="F134" s="26" t="s">
        <v>84</v>
      </c>
      <c r="G134" s="26" t="s">
        <v>84</v>
      </c>
      <c r="H134" s="26" t="s">
        <v>84</v>
      </c>
      <c r="I134" s="26" t="s">
        <v>84</v>
      </c>
      <c r="J134" s="26" t="s">
        <v>84</v>
      </c>
      <c r="K134" s="26" t="s">
        <v>84</v>
      </c>
      <c r="L134" s="26" t="s">
        <v>84</v>
      </c>
      <c r="M134" s="26" t="s">
        <v>84</v>
      </c>
      <c r="N134" s="26" t="s">
        <v>84</v>
      </c>
      <c r="O134" s="26" t="s">
        <v>84</v>
      </c>
      <c r="P134" s="26" t="s">
        <v>84</v>
      </c>
      <c r="Q134" s="26" t="s">
        <v>84</v>
      </c>
      <c r="R134" s="111" t="s">
        <v>84</v>
      </c>
    </row>
    <row r="135" spans="1:20" s="109" customFormat="1" ht="31.5" x14ac:dyDescent="0.25">
      <c r="A135" s="62" t="s">
        <v>386</v>
      </c>
      <c r="B135" s="5" t="s">
        <v>391</v>
      </c>
      <c r="C135" s="69" t="s">
        <v>321</v>
      </c>
      <c r="D135" s="25" t="s">
        <v>84</v>
      </c>
      <c r="E135" s="26" t="s">
        <v>84</v>
      </c>
      <c r="F135" s="26" t="s">
        <v>84</v>
      </c>
      <c r="G135" s="26" t="s">
        <v>84</v>
      </c>
      <c r="H135" s="26" t="s">
        <v>84</v>
      </c>
      <c r="I135" s="26" t="s">
        <v>84</v>
      </c>
      <c r="J135" s="26" t="s">
        <v>84</v>
      </c>
      <c r="K135" s="26" t="s">
        <v>84</v>
      </c>
      <c r="L135" s="26" t="s">
        <v>84</v>
      </c>
      <c r="M135" s="26" t="s">
        <v>84</v>
      </c>
      <c r="N135" s="26" t="s">
        <v>84</v>
      </c>
      <c r="O135" s="26" t="s">
        <v>84</v>
      </c>
      <c r="P135" s="26" t="s">
        <v>84</v>
      </c>
      <c r="Q135" s="26" t="s">
        <v>84</v>
      </c>
      <c r="R135" s="111" t="s">
        <v>84</v>
      </c>
    </row>
    <row r="136" spans="1:20" s="109" customFormat="1" x14ac:dyDescent="0.25">
      <c r="A136" s="62" t="s">
        <v>569</v>
      </c>
      <c r="B136" s="4" t="s">
        <v>392</v>
      </c>
      <c r="C136" s="69" t="s">
        <v>321</v>
      </c>
      <c r="D136" s="25" t="s">
        <v>84</v>
      </c>
      <c r="E136" s="26" t="s">
        <v>84</v>
      </c>
      <c r="F136" s="26" t="s">
        <v>84</v>
      </c>
      <c r="G136" s="26" t="s">
        <v>84</v>
      </c>
      <c r="H136" s="26" t="s">
        <v>84</v>
      </c>
      <c r="I136" s="26" t="s">
        <v>84</v>
      </c>
      <c r="J136" s="26" t="s">
        <v>84</v>
      </c>
      <c r="K136" s="26" t="s">
        <v>84</v>
      </c>
      <c r="L136" s="26" t="s">
        <v>84</v>
      </c>
      <c r="M136" s="26" t="s">
        <v>84</v>
      </c>
      <c r="N136" s="26" t="s">
        <v>84</v>
      </c>
      <c r="O136" s="26" t="s">
        <v>84</v>
      </c>
      <c r="P136" s="26" t="s">
        <v>84</v>
      </c>
      <c r="Q136" s="26" t="s">
        <v>84</v>
      </c>
      <c r="R136" s="111" t="s">
        <v>84</v>
      </c>
    </row>
    <row r="137" spans="1:20" s="109" customFormat="1" x14ac:dyDescent="0.25">
      <c r="A137" s="62" t="s">
        <v>570</v>
      </c>
      <c r="B137" s="4" t="s">
        <v>203</v>
      </c>
      <c r="C137" s="69" t="s">
        <v>321</v>
      </c>
      <c r="D137" s="25" t="s">
        <v>84</v>
      </c>
      <c r="E137" s="26" t="s">
        <v>84</v>
      </c>
      <c r="F137" s="26" t="s">
        <v>84</v>
      </c>
      <c r="G137" s="26" t="s">
        <v>84</v>
      </c>
      <c r="H137" s="26" t="s">
        <v>84</v>
      </c>
      <c r="I137" s="26" t="s">
        <v>84</v>
      </c>
      <c r="J137" s="26" t="s">
        <v>84</v>
      </c>
      <c r="K137" s="26" t="s">
        <v>84</v>
      </c>
      <c r="L137" s="26" t="s">
        <v>84</v>
      </c>
      <c r="M137" s="26" t="s">
        <v>84</v>
      </c>
      <c r="N137" s="26" t="s">
        <v>84</v>
      </c>
      <c r="O137" s="26" t="s">
        <v>84</v>
      </c>
      <c r="P137" s="26" t="s">
        <v>84</v>
      </c>
      <c r="Q137" s="26" t="s">
        <v>84</v>
      </c>
      <c r="R137" s="111" t="s">
        <v>84</v>
      </c>
    </row>
    <row r="138" spans="1:20" s="109" customFormat="1" x14ac:dyDescent="0.25">
      <c r="A138" s="62" t="s">
        <v>387</v>
      </c>
      <c r="B138" s="5" t="s">
        <v>393</v>
      </c>
      <c r="C138" s="69" t="s">
        <v>321</v>
      </c>
      <c r="D138" s="25">
        <f>D123-D153</f>
        <v>-7.7349913135593624</v>
      </c>
      <c r="E138" s="26">
        <f>E123-E153</f>
        <v>-2.6079280000000153</v>
      </c>
      <c r="F138" s="26">
        <f>F123-F153</f>
        <v>-12.557312293749078</v>
      </c>
      <c r="G138" s="26">
        <v>21.274565806355952</v>
      </c>
      <c r="H138" s="26">
        <v>21.274565806355952</v>
      </c>
      <c r="I138" s="26">
        <v>1.3725623024884044</v>
      </c>
      <c r="J138" s="26">
        <v>1.3725623024884044</v>
      </c>
      <c r="K138" s="26">
        <v>-1.0240221839080732</v>
      </c>
      <c r="L138" s="26">
        <v>-1.0240221839080732</v>
      </c>
      <c r="M138" s="26">
        <v>0.21042367281418706</v>
      </c>
      <c r="N138" s="26">
        <f>N124-N130-N132</f>
        <v>-1.6999999999967486E-2</v>
      </c>
      <c r="O138" s="26">
        <v>4.1007267406826173</v>
      </c>
      <c r="P138" s="26">
        <f>P124-P130-P132</f>
        <v>-0.18245396218262044</v>
      </c>
      <c r="Q138" s="26">
        <f>G138+I138+K138+M138+O138</f>
        <v>25.934256338433087</v>
      </c>
      <c r="R138" s="111">
        <f>H138+J138+L138+N138+P138</f>
        <v>21.423651962753695</v>
      </c>
    </row>
    <row r="139" spans="1:20" s="109" customFormat="1" x14ac:dyDescent="0.25">
      <c r="A139" s="62" t="s">
        <v>21</v>
      </c>
      <c r="B139" s="17" t="s">
        <v>660</v>
      </c>
      <c r="C139" s="69" t="s">
        <v>321</v>
      </c>
      <c r="D139" s="25">
        <v>-330.79830637518313</v>
      </c>
      <c r="E139" s="26">
        <v>-9.5878206816767637</v>
      </c>
      <c r="F139" s="26">
        <v>-394.00165406502009</v>
      </c>
      <c r="G139" s="26">
        <v>408.74278217571384</v>
      </c>
      <c r="H139" s="26">
        <v>408.74278217571384</v>
      </c>
      <c r="I139" s="26">
        <v>2139.9772889037126</v>
      </c>
      <c r="J139" s="26">
        <v>2139.9772889037126</v>
      </c>
      <c r="K139" s="26">
        <v>1947.673776824674</v>
      </c>
      <c r="L139" s="26">
        <v>1947.673776824674</v>
      </c>
      <c r="M139" s="26">
        <v>112.37725060065472</v>
      </c>
      <c r="N139" s="26">
        <f>N109-N124</f>
        <v>213.34131685391213</v>
      </c>
      <c r="O139" s="26">
        <v>408.07736012262711</v>
      </c>
      <c r="P139" s="26">
        <f>P109-P124</f>
        <v>-45.661964767222173</v>
      </c>
      <c r="Q139" s="26">
        <f>G139+I139+K139+M139+O139</f>
        <v>5016.8484586273826</v>
      </c>
      <c r="R139" s="111">
        <f>H139+J139+L139+N139+P139</f>
        <v>4664.0731999907903</v>
      </c>
      <c r="S139" s="145">
        <f>N139-M139</f>
        <v>100.96406625325741</v>
      </c>
      <c r="T139" s="145">
        <f>P139-O139</f>
        <v>-453.73932488984929</v>
      </c>
    </row>
    <row r="140" spans="1:20" s="109" customFormat="1" x14ac:dyDescent="0.25">
      <c r="A140" s="62" t="s">
        <v>39</v>
      </c>
      <c r="B140" s="2" t="s">
        <v>597</v>
      </c>
      <c r="C140" s="69" t="s">
        <v>321</v>
      </c>
      <c r="D140" s="25" t="s">
        <v>84</v>
      </c>
      <c r="E140" s="26" t="s">
        <v>84</v>
      </c>
      <c r="F140" s="26" t="s">
        <v>84</v>
      </c>
      <c r="G140" s="26" t="s">
        <v>84</v>
      </c>
      <c r="H140" s="26" t="s">
        <v>84</v>
      </c>
      <c r="I140" s="26" t="s">
        <v>84</v>
      </c>
      <c r="J140" s="26" t="s">
        <v>84</v>
      </c>
      <c r="K140" s="26" t="s">
        <v>84</v>
      </c>
      <c r="L140" s="26" t="s">
        <v>84</v>
      </c>
      <c r="M140" s="26" t="s">
        <v>84</v>
      </c>
      <c r="N140" s="26" t="s">
        <v>84</v>
      </c>
      <c r="O140" s="26" t="s">
        <v>84</v>
      </c>
      <c r="P140" s="26" t="s">
        <v>84</v>
      </c>
      <c r="Q140" s="26" t="s">
        <v>84</v>
      </c>
      <c r="R140" s="111" t="s">
        <v>84</v>
      </c>
    </row>
    <row r="141" spans="1:20" s="109" customFormat="1" ht="31.5" hidden="1" x14ac:dyDescent="0.25">
      <c r="A141" s="62" t="s">
        <v>476</v>
      </c>
      <c r="B141" s="1" t="s">
        <v>474</v>
      </c>
      <c r="C141" s="69" t="s">
        <v>321</v>
      </c>
      <c r="D141" s="25" t="s">
        <v>84</v>
      </c>
      <c r="E141" s="26" t="s">
        <v>84</v>
      </c>
      <c r="F141" s="26" t="s">
        <v>84</v>
      </c>
      <c r="G141" s="26" t="s">
        <v>84</v>
      </c>
      <c r="H141" s="26" t="s">
        <v>84</v>
      </c>
      <c r="I141" s="26" t="s">
        <v>84</v>
      </c>
      <c r="J141" s="26" t="s">
        <v>84</v>
      </c>
      <c r="K141" s="26" t="s">
        <v>84</v>
      </c>
      <c r="L141" s="26" t="s">
        <v>84</v>
      </c>
      <c r="M141" s="26" t="s">
        <v>84</v>
      </c>
      <c r="N141" s="26" t="s">
        <v>84</v>
      </c>
      <c r="O141" s="26" t="s">
        <v>84</v>
      </c>
      <c r="P141" s="26" t="s">
        <v>84</v>
      </c>
      <c r="Q141" s="26" t="s">
        <v>84</v>
      </c>
      <c r="R141" s="111" t="s">
        <v>84</v>
      </c>
    </row>
    <row r="142" spans="1:20" s="109" customFormat="1" ht="31.5" hidden="1" x14ac:dyDescent="0.25">
      <c r="A142" s="62" t="s">
        <v>477</v>
      </c>
      <c r="B142" s="1" t="s">
        <v>475</v>
      </c>
      <c r="C142" s="69" t="s">
        <v>321</v>
      </c>
      <c r="D142" s="25" t="s">
        <v>84</v>
      </c>
      <c r="E142" s="26" t="s">
        <v>84</v>
      </c>
      <c r="F142" s="26" t="s">
        <v>84</v>
      </c>
      <c r="G142" s="26" t="s">
        <v>84</v>
      </c>
      <c r="H142" s="26" t="s">
        <v>84</v>
      </c>
      <c r="I142" s="26" t="s">
        <v>84</v>
      </c>
      <c r="J142" s="26" t="s">
        <v>84</v>
      </c>
      <c r="K142" s="26" t="s">
        <v>84</v>
      </c>
      <c r="L142" s="26" t="s">
        <v>84</v>
      </c>
      <c r="M142" s="26" t="s">
        <v>84</v>
      </c>
      <c r="N142" s="26" t="s">
        <v>84</v>
      </c>
      <c r="O142" s="26" t="s">
        <v>84</v>
      </c>
      <c r="P142" s="26" t="s">
        <v>84</v>
      </c>
      <c r="Q142" s="26" t="s">
        <v>84</v>
      </c>
      <c r="R142" s="111" t="s">
        <v>84</v>
      </c>
    </row>
    <row r="143" spans="1:20" s="109" customFormat="1" ht="31.5" hidden="1" x14ac:dyDescent="0.25">
      <c r="A143" s="62" t="s">
        <v>571</v>
      </c>
      <c r="B143" s="1" t="s">
        <v>460</v>
      </c>
      <c r="C143" s="69" t="s">
        <v>321</v>
      </c>
      <c r="D143" s="25" t="s">
        <v>84</v>
      </c>
      <c r="E143" s="26" t="s">
        <v>84</v>
      </c>
      <c r="F143" s="26" t="s">
        <v>84</v>
      </c>
      <c r="G143" s="26" t="s">
        <v>84</v>
      </c>
      <c r="H143" s="26" t="s">
        <v>84</v>
      </c>
      <c r="I143" s="26" t="s">
        <v>84</v>
      </c>
      <c r="J143" s="26" t="s">
        <v>84</v>
      </c>
      <c r="K143" s="26" t="s">
        <v>84</v>
      </c>
      <c r="L143" s="26" t="s">
        <v>84</v>
      </c>
      <c r="M143" s="26" t="s">
        <v>84</v>
      </c>
      <c r="N143" s="26" t="s">
        <v>84</v>
      </c>
      <c r="O143" s="26" t="s">
        <v>84</v>
      </c>
      <c r="P143" s="26" t="s">
        <v>84</v>
      </c>
      <c r="Q143" s="26" t="s">
        <v>84</v>
      </c>
      <c r="R143" s="111" t="s">
        <v>84</v>
      </c>
    </row>
    <row r="144" spans="1:20" s="109" customFormat="1" hidden="1" x14ac:dyDescent="0.25">
      <c r="A144" s="62" t="s">
        <v>40</v>
      </c>
      <c r="B144" s="2" t="s">
        <v>635</v>
      </c>
      <c r="C144" s="69" t="s">
        <v>321</v>
      </c>
      <c r="D144" s="25" t="s">
        <v>84</v>
      </c>
      <c r="E144" s="26" t="s">
        <v>84</v>
      </c>
      <c r="F144" s="26" t="s">
        <v>84</v>
      </c>
      <c r="G144" s="26" t="s">
        <v>84</v>
      </c>
      <c r="H144" s="26" t="s">
        <v>84</v>
      </c>
      <c r="I144" s="26" t="s">
        <v>84</v>
      </c>
      <c r="J144" s="26" t="s">
        <v>84</v>
      </c>
      <c r="K144" s="26" t="s">
        <v>84</v>
      </c>
      <c r="L144" s="26" t="s">
        <v>84</v>
      </c>
      <c r="M144" s="26" t="s">
        <v>84</v>
      </c>
      <c r="N144" s="26" t="s">
        <v>84</v>
      </c>
      <c r="O144" s="26" t="s">
        <v>84</v>
      </c>
      <c r="P144" s="26" t="s">
        <v>84</v>
      </c>
      <c r="Q144" s="26" t="s">
        <v>84</v>
      </c>
      <c r="R144" s="111" t="s">
        <v>84</v>
      </c>
    </row>
    <row r="145" spans="1:20" s="109" customFormat="1" x14ac:dyDescent="0.25">
      <c r="A145" s="62" t="s">
        <v>336</v>
      </c>
      <c r="B145" s="2" t="s">
        <v>520</v>
      </c>
      <c r="C145" s="69" t="s">
        <v>321</v>
      </c>
      <c r="D145" s="25">
        <v>-452.86326294298004</v>
      </c>
      <c r="E145" s="26">
        <v>-162.21648506799946</v>
      </c>
      <c r="F145" s="26">
        <v>-518.67616574054932</v>
      </c>
      <c r="G145" s="26">
        <v>-128.3384494097109</v>
      </c>
      <c r="H145" s="26">
        <v>-128.3384494097109</v>
      </c>
      <c r="I145" s="26">
        <v>94.668861267793062</v>
      </c>
      <c r="J145" s="26">
        <v>94.668861267793062</v>
      </c>
      <c r="K145" s="26">
        <v>-191.99326904240732</v>
      </c>
      <c r="L145" s="26">
        <v>-191.99326904240732</v>
      </c>
      <c r="M145" s="26">
        <v>-490.19999762282458</v>
      </c>
      <c r="N145" s="26">
        <f>N115-N130</f>
        <v>-374.77863442946983</v>
      </c>
      <c r="O145" s="26">
        <v>-39.304459721981154</v>
      </c>
      <c r="P145" s="26">
        <f>P115-P130</f>
        <v>-399.6773352092232</v>
      </c>
      <c r="Q145" s="26">
        <f>G145+I145+K145+M145+O145</f>
        <v>-755.16731452913086</v>
      </c>
      <c r="R145" s="111">
        <f>H145+J145+L145+N145+P145</f>
        <v>-1000.1188268230183</v>
      </c>
      <c r="S145" s="145">
        <f>N145-M145</f>
        <v>115.42136319335475</v>
      </c>
      <c r="T145" s="145">
        <f>P145-O145</f>
        <v>-360.37287548724203</v>
      </c>
    </row>
    <row r="146" spans="1:20" s="109" customFormat="1" x14ac:dyDescent="0.25">
      <c r="A146" s="62" t="s">
        <v>337</v>
      </c>
      <c r="B146" s="2" t="s">
        <v>636</v>
      </c>
      <c r="C146" s="69" t="s">
        <v>321</v>
      </c>
      <c r="D146" s="25" t="s">
        <v>84</v>
      </c>
      <c r="E146" s="26" t="s">
        <v>84</v>
      </c>
      <c r="F146" s="26" t="s">
        <v>84</v>
      </c>
      <c r="G146" s="26" t="s">
        <v>84</v>
      </c>
      <c r="H146" s="26" t="s">
        <v>84</v>
      </c>
      <c r="I146" s="26" t="s">
        <v>84</v>
      </c>
      <c r="J146" s="26" t="s">
        <v>84</v>
      </c>
      <c r="K146" s="26" t="s">
        <v>84</v>
      </c>
      <c r="L146" s="26" t="s">
        <v>84</v>
      </c>
      <c r="M146" s="26" t="s">
        <v>84</v>
      </c>
      <c r="N146" s="26" t="s">
        <v>84</v>
      </c>
      <c r="O146" s="26" t="s">
        <v>84</v>
      </c>
      <c r="P146" s="26" t="s">
        <v>84</v>
      </c>
      <c r="Q146" s="26" t="s">
        <v>84</v>
      </c>
      <c r="R146" s="111" t="s">
        <v>84</v>
      </c>
    </row>
    <row r="147" spans="1:20" s="109" customFormat="1" x14ac:dyDescent="0.25">
      <c r="A147" s="62" t="s">
        <v>338</v>
      </c>
      <c r="B147" s="3" t="s">
        <v>521</v>
      </c>
      <c r="C147" s="69" t="s">
        <v>321</v>
      </c>
      <c r="D147" s="25">
        <v>152.99996525423728</v>
      </c>
      <c r="E147" s="26">
        <v>174.86021000000002</v>
      </c>
      <c r="F147" s="26">
        <v>183.89699951200001</v>
      </c>
      <c r="G147" s="26">
        <v>497.88296936</v>
      </c>
      <c r="H147" s="26">
        <v>497.88296936</v>
      </c>
      <c r="I147" s="26">
        <v>2039.8128487663048</v>
      </c>
      <c r="J147" s="26">
        <v>2039.8128487663048</v>
      </c>
      <c r="K147" s="26">
        <v>2145.4968951167157</v>
      </c>
      <c r="L147" s="26">
        <v>2145.4968951167157</v>
      </c>
      <c r="M147" s="26">
        <v>601.7355935322264</v>
      </c>
      <c r="N147" s="26">
        <f>N117-N132</f>
        <v>601.80556805333345</v>
      </c>
      <c r="O147" s="26">
        <v>430.97891288187913</v>
      </c>
      <c r="P147" s="26">
        <f>P117-P132</f>
        <v>354.74518629072975</v>
      </c>
      <c r="Q147" s="26">
        <f>G147+I147+K147+M147+O147</f>
        <v>5715.9072196571269</v>
      </c>
      <c r="R147" s="111">
        <f>H147+J147+L147+N147+P147</f>
        <v>5639.7434675870845</v>
      </c>
      <c r="S147" s="145">
        <f>N147-M147</f>
        <v>6.9974521107042165E-2</v>
      </c>
      <c r="T147" s="145">
        <f>P147-O147</f>
        <v>-76.233726591149377</v>
      </c>
    </row>
    <row r="148" spans="1:20" s="109" customFormat="1" x14ac:dyDescent="0.25">
      <c r="A148" s="62" t="s">
        <v>339</v>
      </c>
      <c r="B148" s="2" t="s">
        <v>522</v>
      </c>
      <c r="C148" s="69" t="s">
        <v>321</v>
      </c>
      <c r="D148" s="25" t="s">
        <v>84</v>
      </c>
      <c r="E148" s="26" t="s">
        <v>84</v>
      </c>
      <c r="F148" s="26" t="s">
        <v>84</v>
      </c>
      <c r="G148" s="26" t="s">
        <v>84</v>
      </c>
      <c r="H148" s="26" t="s">
        <v>84</v>
      </c>
      <c r="I148" s="26" t="s">
        <v>84</v>
      </c>
      <c r="J148" s="26" t="s">
        <v>84</v>
      </c>
      <c r="K148" s="26">
        <v>-1.7353488300000011</v>
      </c>
      <c r="L148" s="26">
        <v>-1.7353488300000011</v>
      </c>
      <c r="M148" s="26">
        <v>0</v>
      </c>
      <c r="N148" s="26">
        <f>N118</f>
        <v>0</v>
      </c>
      <c r="O148" s="26">
        <v>0</v>
      </c>
      <c r="P148" s="26">
        <f>P118</f>
        <v>0</v>
      </c>
      <c r="Q148" s="26" t="s">
        <v>84</v>
      </c>
      <c r="R148" s="111">
        <f>L148+N148+P148</f>
        <v>-1.7353488300000011</v>
      </c>
      <c r="S148" s="145">
        <f>N148-M148</f>
        <v>0</v>
      </c>
      <c r="T148" s="145">
        <f>P148-O148</f>
        <v>0</v>
      </c>
    </row>
    <row r="149" spans="1:20" s="109" customFormat="1" hidden="1" x14ac:dyDescent="0.25">
      <c r="A149" s="62" t="s">
        <v>340</v>
      </c>
      <c r="B149" s="2" t="s">
        <v>643</v>
      </c>
      <c r="C149" s="69" t="s">
        <v>321</v>
      </c>
      <c r="D149" s="25" t="s">
        <v>84</v>
      </c>
      <c r="E149" s="26" t="s">
        <v>84</v>
      </c>
      <c r="F149" s="26" t="s">
        <v>84</v>
      </c>
      <c r="G149" s="26" t="s">
        <v>84</v>
      </c>
      <c r="H149" s="26" t="s">
        <v>84</v>
      </c>
      <c r="I149" s="26" t="s">
        <v>84</v>
      </c>
      <c r="J149" s="26" t="s">
        <v>84</v>
      </c>
      <c r="K149" s="26" t="s">
        <v>84</v>
      </c>
      <c r="L149" s="26" t="s">
        <v>84</v>
      </c>
      <c r="M149" s="26" t="s">
        <v>84</v>
      </c>
      <c r="N149" s="26" t="s">
        <v>84</v>
      </c>
      <c r="O149" s="26" t="s">
        <v>84</v>
      </c>
      <c r="P149" s="26" t="s">
        <v>84</v>
      </c>
      <c r="Q149" s="26" t="s">
        <v>84</v>
      </c>
      <c r="R149" s="26" t="s">
        <v>84</v>
      </c>
    </row>
    <row r="150" spans="1:20" s="109" customFormat="1" ht="31.5" hidden="1" x14ac:dyDescent="0.25">
      <c r="A150" s="62" t="s">
        <v>341</v>
      </c>
      <c r="B150" s="3" t="s">
        <v>391</v>
      </c>
      <c r="C150" s="69" t="s">
        <v>321</v>
      </c>
      <c r="D150" s="89" t="s">
        <v>84</v>
      </c>
      <c r="E150" s="26" t="s">
        <v>84</v>
      </c>
      <c r="F150" s="22" t="s">
        <v>84</v>
      </c>
      <c r="G150" s="22" t="s">
        <v>84</v>
      </c>
      <c r="H150" s="22" t="s">
        <v>84</v>
      </c>
      <c r="I150" s="22" t="s">
        <v>84</v>
      </c>
      <c r="J150" s="22" t="s">
        <v>84</v>
      </c>
      <c r="K150" s="22" t="s">
        <v>84</v>
      </c>
      <c r="L150" s="22" t="s">
        <v>84</v>
      </c>
      <c r="M150" s="22" t="s">
        <v>84</v>
      </c>
      <c r="N150" s="26" t="s">
        <v>84</v>
      </c>
      <c r="O150" s="22" t="s">
        <v>84</v>
      </c>
      <c r="P150" s="26" t="s">
        <v>84</v>
      </c>
      <c r="Q150" s="26" t="s">
        <v>84</v>
      </c>
      <c r="R150" s="26" t="s">
        <v>84</v>
      </c>
    </row>
    <row r="151" spans="1:20" s="109" customFormat="1" hidden="1" x14ac:dyDescent="0.25">
      <c r="A151" s="62" t="s">
        <v>572</v>
      </c>
      <c r="B151" s="4" t="s">
        <v>215</v>
      </c>
      <c r="C151" s="69" t="s">
        <v>321</v>
      </c>
      <c r="D151" s="89" t="s">
        <v>84</v>
      </c>
      <c r="E151" s="26" t="s">
        <v>84</v>
      </c>
      <c r="F151" s="22" t="s">
        <v>84</v>
      </c>
      <c r="G151" s="22" t="s">
        <v>84</v>
      </c>
      <c r="H151" s="22" t="s">
        <v>84</v>
      </c>
      <c r="I151" s="22" t="s">
        <v>84</v>
      </c>
      <c r="J151" s="22" t="s">
        <v>84</v>
      </c>
      <c r="K151" s="22" t="s">
        <v>84</v>
      </c>
      <c r="L151" s="22" t="s">
        <v>84</v>
      </c>
      <c r="M151" s="22" t="s">
        <v>84</v>
      </c>
      <c r="N151" s="26" t="s">
        <v>84</v>
      </c>
      <c r="O151" s="22" t="s">
        <v>84</v>
      </c>
      <c r="P151" s="26" t="s">
        <v>84</v>
      </c>
      <c r="Q151" s="26" t="s">
        <v>84</v>
      </c>
      <c r="R151" s="26" t="s">
        <v>84</v>
      </c>
    </row>
    <row r="152" spans="1:20" s="109" customFormat="1" hidden="1" x14ac:dyDescent="0.25">
      <c r="A152" s="62" t="s">
        <v>573</v>
      </c>
      <c r="B152" s="4" t="s">
        <v>203</v>
      </c>
      <c r="C152" s="69" t="s">
        <v>321</v>
      </c>
      <c r="D152" s="89" t="s">
        <v>84</v>
      </c>
      <c r="E152" s="26" t="s">
        <v>84</v>
      </c>
      <c r="F152" s="22" t="s">
        <v>84</v>
      </c>
      <c r="G152" s="22" t="s">
        <v>84</v>
      </c>
      <c r="H152" s="22" t="s">
        <v>84</v>
      </c>
      <c r="I152" s="22" t="s">
        <v>84</v>
      </c>
      <c r="J152" s="22" t="s">
        <v>84</v>
      </c>
      <c r="K152" s="22" t="s">
        <v>84</v>
      </c>
      <c r="L152" s="22" t="s">
        <v>84</v>
      </c>
      <c r="M152" s="22" t="s">
        <v>84</v>
      </c>
      <c r="N152" s="26" t="s">
        <v>84</v>
      </c>
      <c r="O152" s="22" t="s">
        <v>84</v>
      </c>
      <c r="P152" s="26" t="s">
        <v>84</v>
      </c>
      <c r="Q152" s="26" t="s">
        <v>84</v>
      </c>
      <c r="R152" s="26" t="s">
        <v>84</v>
      </c>
    </row>
    <row r="153" spans="1:20" s="109" customFormat="1" x14ac:dyDescent="0.25">
      <c r="A153" s="62" t="s">
        <v>342</v>
      </c>
      <c r="B153" s="2" t="s">
        <v>523</v>
      </c>
      <c r="C153" s="69" t="s">
        <v>321</v>
      </c>
      <c r="D153" s="25">
        <f>D139-D145-D147</f>
        <v>-30.935008686440369</v>
      </c>
      <c r="E153" s="26">
        <f>E139-E145-E147</f>
        <v>-22.231545613677326</v>
      </c>
      <c r="F153" s="26">
        <f>F139-F145-F147</f>
        <v>-59.222487836470776</v>
      </c>
      <c r="G153" s="26">
        <v>39.198262225424799</v>
      </c>
      <c r="H153" s="26">
        <v>39.198262225424799</v>
      </c>
      <c r="I153" s="26">
        <v>5.4955788696147465</v>
      </c>
      <c r="J153" s="26">
        <v>5.4955788696147465</v>
      </c>
      <c r="K153" s="26">
        <v>-4.0945004196342065</v>
      </c>
      <c r="L153" s="26">
        <v>-4.0945004196342065</v>
      </c>
      <c r="M153" s="26">
        <v>0.84165469125287018</v>
      </c>
      <c r="N153" s="26">
        <f>N139-N145-N147-N148</f>
        <v>-13.68561676995148</v>
      </c>
      <c r="O153" s="26">
        <v>16.402906962729162</v>
      </c>
      <c r="P153" s="26">
        <f>P139-P145-P147-P148</f>
        <v>-0.72981584872871963</v>
      </c>
      <c r="Q153" s="26">
        <f t="shared" ref="Q153:Q158" si="11">G153+I153+K153+M153+O153</f>
        <v>57.843902329387369</v>
      </c>
      <c r="R153" s="26">
        <f>R139-R145-R147-R148</f>
        <v>26.183908056723773</v>
      </c>
      <c r="S153" s="145">
        <f>N153-M153</f>
        <v>-14.52727146120435</v>
      </c>
      <c r="T153" s="145">
        <f>P153-O153</f>
        <v>-17.132722811457882</v>
      </c>
    </row>
    <row r="154" spans="1:20" s="109" customFormat="1" x14ac:dyDescent="0.25">
      <c r="A154" s="62" t="s">
        <v>22</v>
      </c>
      <c r="B154" s="17" t="s">
        <v>5</v>
      </c>
      <c r="C154" s="69" t="s">
        <v>321</v>
      </c>
      <c r="D154" s="25">
        <v>0</v>
      </c>
      <c r="E154" s="26">
        <v>0</v>
      </c>
      <c r="F154" s="26">
        <v>0</v>
      </c>
      <c r="G154" s="26">
        <v>408.74278217571384</v>
      </c>
      <c r="H154" s="26">
        <v>408.74278217571384</v>
      </c>
      <c r="I154" s="26">
        <v>2139.9772889037126</v>
      </c>
      <c r="J154" s="26">
        <v>2139.9772889037126</v>
      </c>
      <c r="K154" s="26">
        <v>1947.673776824674</v>
      </c>
      <c r="L154" s="26">
        <v>1947.673776824674</v>
      </c>
      <c r="M154" s="26">
        <v>112.37725060065473</v>
      </c>
      <c r="N154" s="26">
        <f>SUM(N155:N158)</f>
        <v>213.34131685391213</v>
      </c>
      <c r="O154" s="26">
        <v>408.07736012262711</v>
      </c>
      <c r="P154" s="26">
        <v>0</v>
      </c>
      <c r="Q154" s="26">
        <f t="shared" si="11"/>
        <v>5016.8484586273826</v>
      </c>
      <c r="R154" s="111">
        <f>H154+J154+L154+N154+P154</f>
        <v>4709.7351647580126</v>
      </c>
    </row>
    <row r="155" spans="1:20" s="109" customFormat="1" x14ac:dyDescent="0.25">
      <c r="A155" s="62" t="s">
        <v>42</v>
      </c>
      <c r="B155" s="5" t="s">
        <v>396</v>
      </c>
      <c r="C155" s="69" t="s">
        <v>321</v>
      </c>
      <c r="D155" s="25">
        <f>D154-D156-D157-D158</f>
        <v>0</v>
      </c>
      <c r="E155" s="26">
        <v>0</v>
      </c>
      <c r="F155" s="26">
        <f>F154-F156-F157-F158</f>
        <v>0</v>
      </c>
      <c r="G155" s="26">
        <v>313.74278217571384</v>
      </c>
      <c r="H155" s="26">
        <v>313.74278217571384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v>0</v>
      </c>
      <c r="Q155" s="26">
        <f t="shared" si="11"/>
        <v>313.74278217571384</v>
      </c>
      <c r="R155" s="111">
        <f>H155+J155+L155+N155+P155</f>
        <v>313.74278217571384</v>
      </c>
    </row>
    <row r="156" spans="1:20" s="109" customFormat="1" x14ac:dyDescent="0.25">
      <c r="A156" s="62" t="s">
        <v>43</v>
      </c>
      <c r="B156" s="5" t="s">
        <v>6</v>
      </c>
      <c r="C156" s="69" t="s">
        <v>321</v>
      </c>
      <c r="D156" s="25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5.6809125300600893</v>
      </c>
      <c r="N156" s="26">
        <v>10.667066049335864</v>
      </c>
      <c r="O156" s="26">
        <v>22.376878834753253</v>
      </c>
      <c r="P156" s="26">
        <v>0</v>
      </c>
      <c r="Q156" s="26">
        <f t="shared" si="11"/>
        <v>28.05779136481334</v>
      </c>
      <c r="R156" s="111">
        <f>H156+J156+L156+N156+P156</f>
        <v>10.667066049335864</v>
      </c>
    </row>
    <row r="157" spans="1:20" s="109" customFormat="1" x14ac:dyDescent="0.25">
      <c r="A157" s="62" t="s">
        <v>54</v>
      </c>
      <c r="B157" s="5" t="s">
        <v>7</v>
      </c>
      <c r="C157" s="69" t="s">
        <v>321</v>
      </c>
      <c r="D157" s="25">
        <v>0</v>
      </c>
      <c r="E157" s="26">
        <v>0</v>
      </c>
      <c r="F157" s="26">
        <v>0</v>
      </c>
      <c r="G157" s="26">
        <v>95</v>
      </c>
      <c r="H157" s="26">
        <v>95</v>
      </c>
      <c r="I157" s="26">
        <v>1072.2265944518563</v>
      </c>
      <c r="J157" s="26">
        <v>1072.2265944518563</v>
      </c>
      <c r="K157" s="26">
        <v>246.32868458135235</v>
      </c>
      <c r="L157" s="26">
        <v>246.32868458135235</v>
      </c>
      <c r="M157" s="26">
        <v>14.712609626645891</v>
      </c>
      <c r="N157" s="26">
        <v>202.67425493738136</v>
      </c>
      <c r="O157" s="26">
        <v>242.46318084495425</v>
      </c>
      <c r="P157" s="26">
        <v>0</v>
      </c>
      <c r="Q157" s="26">
        <f t="shared" si="11"/>
        <v>1670.7310695048086</v>
      </c>
      <c r="R157" s="111">
        <f>H157+J157+L157+N157+P157</f>
        <v>1616.22953397059</v>
      </c>
    </row>
    <row r="158" spans="1:20" s="109" customFormat="1" ht="18" customHeight="1" thickBot="1" x14ac:dyDescent="0.3">
      <c r="A158" s="64" t="s">
        <v>55</v>
      </c>
      <c r="B158" s="5" t="s">
        <v>397</v>
      </c>
      <c r="C158" s="71" t="s">
        <v>321</v>
      </c>
      <c r="D158" s="29">
        <v>0</v>
      </c>
      <c r="E158" s="81">
        <v>0</v>
      </c>
      <c r="F158" s="81">
        <v>0</v>
      </c>
      <c r="G158" s="81">
        <v>0</v>
      </c>
      <c r="H158" s="81">
        <v>0</v>
      </c>
      <c r="I158" s="81">
        <v>1067.7506944518564</v>
      </c>
      <c r="J158" s="81">
        <v>1067.7506944518564</v>
      </c>
      <c r="K158" s="81">
        <v>1701.3450922433217</v>
      </c>
      <c r="L158" s="81">
        <v>1701.3450922433217</v>
      </c>
      <c r="M158" s="81">
        <v>91.983728443948749</v>
      </c>
      <c r="N158" s="81">
        <f>N139-N155-N156-N157</f>
        <v>-4.1328050883748801E-6</v>
      </c>
      <c r="O158" s="81">
        <v>143.2373004429196</v>
      </c>
      <c r="P158" s="81">
        <v>0</v>
      </c>
      <c r="Q158" s="81">
        <f t="shared" si="11"/>
        <v>3004.3168155820463</v>
      </c>
      <c r="R158" s="112">
        <f>H158+J158+L158+N158+P158</f>
        <v>2769.0957825623727</v>
      </c>
    </row>
    <row r="159" spans="1:20" s="109" customFormat="1" ht="18" customHeight="1" x14ac:dyDescent="0.25">
      <c r="A159" s="61" t="s">
        <v>103</v>
      </c>
      <c r="B159" s="16" t="s">
        <v>440</v>
      </c>
      <c r="C159" s="68"/>
      <c r="D159" s="23"/>
      <c r="E159" s="23"/>
      <c r="F159" s="23"/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/>
      <c r="O159" s="23">
        <v>0</v>
      </c>
      <c r="P159" s="23"/>
      <c r="Q159" s="23"/>
      <c r="R159" s="106"/>
    </row>
    <row r="160" spans="1:20" s="109" customFormat="1" ht="33.75" customHeight="1" x14ac:dyDescent="0.25">
      <c r="A160" s="62" t="s">
        <v>104</v>
      </c>
      <c r="B160" s="5" t="s">
        <v>654</v>
      </c>
      <c r="C160" s="69" t="s">
        <v>321</v>
      </c>
      <c r="D160" s="25">
        <f>D109+D105+D69</f>
        <v>57.533693624816863</v>
      </c>
      <c r="E160" s="26">
        <f>E109+E105+E69</f>
        <v>510.06020161832328</v>
      </c>
      <c r="F160" s="26">
        <f>F109+F105+F69</f>
        <v>321.64970860497993</v>
      </c>
      <c r="G160" s="26">
        <v>1454.9055837957139</v>
      </c>
      <c r="H160" s="26">
        <v>1454.9055837957139</v>
      </c>
      <c r="I160" s="26">
        <v>3592.2624385336126</v>
      </c>
      <c r="J160" s="26">
        <v>3592.2624385336126</v>
      </c>
      <c r="K160" s="26">
        <v>3569.7626967666738</v>
      </c>
      <c r="L160" s="26">
        <v>3569.7626967666738</v>
      </c>
      <c r="M160" s="26">
        <v>1886.1781368123259</v>
      </c>
      <c r="N160" s="26">
        <f>N109+N105+N69</f>
        <v>1962.9767021539119</v>
      </c>
      <c r="O160" s="26">
        <v>2574.676210635027</v>
      </c>
      <c r="P160" s="26">
        <f>P109+P105+P69</f>
        <v>1799.4358470494683</v>
      </c>
      <c r="Q160" s="26">
        <f>G160+I160+K160+M160+O160</f>
        <v>13077.785066543353</v>
      </c>
      <c r="R160" s="111">
        <f>H160+J160+L160+N160+P160</f>
        <v>12379.343268299379</v>
      </c>
    </row>
    <row r="161" spans="1:20" s="109" customFormat="1" ht="18" customHeight="1" x14ac:dyDescent="0.25">
      <c r="A161" s="62" t="s">
        <v>105</v>
      </c>
      <c r="B161" s="5" t="s">
        <v>607</v>
      </c>
      <c r="C161" s="69" t="s">
        <v>321</v>
      </c>
      <c r="D161" s="25">
        <v>1956.3330000000001</v>
      </c>
      <c r="E161" s="26">
        <v>2208.3359999999998</v>
      </c>
      <c r="F161" s="26">
        <v>2499.2539999999999</v>
      </c>
      <c r="G161" s="26">
        <v>2517.1017999999999</v>
      </c>
      <c r="H161" s="26">
        <v>2517.1017999999999</v>
      </c>
      <c r="I161" s="26">
        <v>2523.2979999999998</v>
      </c>
      <c r="J161" s="26">
        <v>2523.2979999999998</v>
      </c>
      <c r="K161" s="26">
        <v>2523.96690412</v>
      </c>
      <c r="L161" s="26">
        <v>2523.96690412</v>
      </c>
      <c r="M161" s="26">
        <v>2523.3398356600001</v>
      </c>
      <c r="N161" s="26">
        <f>L163</f>
        <v>2523.3398356600001</v>
      </c>
      <c r="O161" s="26">
        <v>3349.3398356799999</v>
      </c>
      <c r="P161" s="26">
        <f>N163</f>
        <v>2923.34</v>
      </c>
      <c r="Q161" s="26">
        <f>G161</f>
        <v>2517.1017999999999</v>
      </c>
      <c r="R161" s="111">
        <f>H161</f>
        <v>2517.1017999999999</v>
      </c>
    </row>
    <row r="162" spans="1:20" s="109" customFormat="1" ht="18" customHeight="1" x14ac:dyDescent="0.25">
      <c r="A162" s="62" t="s">
        <v>505</v>
      </c>
      <c r="B162" s="1" t="s">
        <v>528</v>
      </c>
      <c r="C162" s="69" t="s">
        <v>321</v>
      </c>
      <c r="D162" s="25">
        <v>459.733</v>
      </c>
      <c r="E162" s="26">
        <v>1146.336</v>
      </c>
      <c r="F162" s="26">
        <v>1077.2539999999999</v>
      </c>
      <c r="G162" s="26">
        <v>15.102</v>
      </c>
      <c r="H162" s="26">
        <v>15.102</v>
      </c>
      <c r="I162" s="26">
        <v>21.297999999999774</v>
      </c>
      <c r="J162" s="26">
        <v>21.297999999999774</v>
      </c>
      <c r="K162" s="26">
        <v>21.966999999999999</v>
      </c>
      <c r="L162" s="26">
        <v>21.966999999999999</v>
      </c>
      <c r="M162" s="26">
        <v>122.65300000000001</v>
      </c>
      <c r="N162" s="26">
        <f>L164</f>
        <v>122.65300000000001</v>
      </c>
      <c r="O162" s="26">
        <v>23.34</v>
      </c>
      <c r="P162" s="26">
        <f>N164</f>
        <v>423.34</v>
      </c>
      <c r="Q162" s="26">
        <f>G162</f>
        <v>15.102</v>
      </c>
      <c r="R162" s="111">
        <f>H162</f>
        <v>15.102</v>
      </c>
    </row>
    <row r="163" spans="1:20" s="109" customFormat="1" ht="18" customHeight="1" x14ac:dyDescent="0.25">
      <c r="A163" s="62" t="s">
        <v>208</v>
      </c>
      <c r="B163" s="5" t="s">
        <v>661</v>
      </c>
      <c r="C163" s="69" t="s">
        <v>321</v>
      </c>
      <c r="D163" s="25">
        <v>2208.3359999999998</v>
      </c>
      <c r="E163" s="26">
        <v>2499.2539999999999</v>
      </c>
      <c r="F163" s="26">
        <v>2517.1017999999999</v>
      </c>
      <c r="G163" s="26">
        <v>2523.2979999999998</v>
      </c>
      <c r="H163" s="26">
        <v>2523.2979999999998</v>
      </c>
      <c r="I163" s="26">
        <v>2523.96690412</v>
      </c>
      <c r="J163" s="26">
        <v>2523.96690412</v>
      </c>
      <c r="K163" s="26">
        <v>2523.3398356600001</v>
      </c>
      <c r="L163" s="26">
        <v>2523.3398356600001</v>
      </c>
      <c r="M163" s="26">
        <v>3349.3398356799999</v>
      </c>
      <c r="N163" s="26">
        <v>2923.34</v>
      </c>
      <c r="O163" s="26">
        <v>3350.71276721</v>
      </c>
      <c r="P163" s="26">
        <v>3404.6885281493442</v>
      </c>
      <c r="Q163" s="26">
        <f>O163</f>
        <v>3350.71276721</v>
      </c>
      <c r="R163" s="111">
        <f>P163</f>
        <v>3404.6885281493442</v>
      </c>
      <c r="S163" s="149">
        <f>P163-O163</f>
        <v>53.975760939344127</v>
      </c>
    </row>
    <row r="164" spans="1:20" s="109" customFormat="1" ht="18" customHeight="1" x14ac:dyDescent="0.25">
      <c r="A164" s="63" t="s">
        <v>506</v>
      </c>
      <c r="B164" s="1" t="s">
        <v>529</v>
      </c>
      <c r="C164" s="69" t="s">
        <v>321</v>
      </c>
      <c r="D164" s="28">
        <v>1146.336</v>
      </c>
      <c r="E164" s="115">
        <v>1077.2539999999999</v>
      </c>
      <c r="F164" s="115">
        <v>15.102</v>
      </c>
      <c r="G164" s="115">
        <v>21.297799999999999</v>
      </c>
      <c r="H164" s="115">
        <v>21.297799999999999</v>
      </c>
      <c r="I164" s="115">
        <v>21.966999999999999</v>
      </c>
      <c r="J164" s="115">
        <v>21.966999999999999</v>
      </c>
      <c r="K164" s="115">
        <v>122.65300000000001</v>
      </c>
      <c r="L164" s="115">
        <v>122.65300000000001</v>
      </c>
      <c r="M164" s="115">
        <v>23.34</v>
      </c>
      <c r="N164" s="115">
        <v>423.34</v>
      </c>
      <c r="O164" s="115">
        <v>24.713000000000001</v>
      </c>
      <c r="P164" s="115">
        <v>4.6885281493442523</v>
      </c>
      <c r="Q164" s="115">
        <f>O164</f>
        <v>24.713000000000001</v>
      </c>
      <c r="R164" s="48">
        <f>P164</f>
        <v>4.6885281493442523</v>
      </c>
    </row>
    <row r="165" spans="1:20" s="109" customFormat="1" ht="32.25" thickBot="1" x14ac:dyDescent="0.3">
      <c r="A165" s="64" t="s">
        <v>209</v>
      </c>
      <c r="B165" s="7" t="s">
        <v>662</v>
      </c>
      <c r="C165" s="71" t="s">
        <v>84</v>
      </c>
      <c r="D165" s="95">
        <f>D163/D160</f>
        <v>38.383351752119133</v>
      </c>
      <c r="E165" s="116">
        <f>E163/E160</f>
        <v>4.8999196409959955</v>
      </c>
      <c r="F165" s="116">
        <f>F163/F160</f>
        <v>7.8255995036242014</v>
      </c>
      <c r="G165" s="116">
        <v>1.734337972239373</v>
      </c>
      <c r="H165" s="116">
        <v>1.734337972239373</v>
      </c>
      <c r="I165" s="116">
        <v>0.70261205780675129</v>
      </c>
      <c r="J165" s="116">
        <v>0.70261205780675129</v>
      </c>
      <c r="K165" s="116">
        <v>0.70686486750100352</v>
      </c>
      <c r="L165" s="116">
        <v>0.70686486750100352</v>
      </c>
      <c r="M165" s="116">
        <v>1.7757282678190953</v>
      </c>
      <c r="N165" s="116">
        <f>N163/N160</f>
        <v>1.4892382557532711</v>
      </c>
      <c r="O165" s="116">
        <v>1.3014113205262299</v>
      </c>
      <c r="P165" s="116">
        <f>P163/P160</f>
        <v>1.8920866413392874</v>
      </c>
      <c r="Q165" s="116">
        <f>Q163/(Q160/5)</f>
        <v>1.2810704374481825</v>
      </c>
      <c r="R165" s="117">
        <f>R163/(R160/5)</f>
        <v>1.3751490908520003</v>
      </c>
    </row>
    <row r="166" spans="1:20" s="109" customFormat="1" ht="16.5" thickBot="1" x14ac:dyDescent="0.3">
      <c r="A166" s="182" t="s">
        <v>102</v>
      </c>
      <c r="B166" s="183"/>
      <c r="C166" s="183"/>
      <c r="D166" s="183"/>
      <c r="E166" s="183"/>
      <c r="F166" s="183"/>
      <c r="G166" s="183"/>
      <c r="H166" s="183"/>
      <c r="I166" s="183"/>
      <c r="J166" s="183"/>
      <c r="K166" s="183"/>
      <c r="L166" s="183"/>
      <c r="M166" s="183"/>
      <c r="N166" s="183"/>
      <c r="O166" s="183"/>
      <c r="P166" s="183"/>
      <c r="Q166" s="183"/>
      <c r="R166" s="184"/>
      <c r="S166" s="149">
        <f>S167-S185</f>
        <v>-272.63956410567971</v>
      </c>
    </row>
    <row r="167" spans="1:20" s="109" customFormat="1" ht="21" customHeight="1" x14ac:dyDescent="0.25">
      <c r="A167" s="61" t="s">
        <v>106</v>
      </c>
      <c r="B167" s="16" t="s">
        <v>608</v>
      </c>
      <c r="C167" s="86" t="s">
        <v>321</v>
      </c>
      <c r="D167" s="88">
        <v>4397.5230000000001</v>
      </c>
      <c r="E167" s="82">
        <v>5697.183</v>
      </c>
      <c r="F167" s="82">
        <v>5589.68</v>
      </c>
      <c r="G167" s="82">
        <v>6954.6244810499993</v>
      </c>
      <c r="H167" s="82">
        <v>6954.6244810499993</v>
      </c>
      <c r="I167" s="82">
        <v>11731.799033929999</v>
      </c>
      <c r="J167" s="82">
        <v>11731.799033929999</v>
      </c>
      <c r="K167" s="82">
        <v>7414.4509234700008</v>
      </c>
      <c r="L167" s="82">
        <v>7414.4509234700008</v>
      </c>
      <c r="M167" s="82">
        <v>8104.7166422008331</v>
      </c>
      <c r="N167" s="82">
        <v>8343.127652359999</v>
      </c>
      <c r="O167" s="82">
        <v>8820.2669978749309</v>
      </c>
      <c r="P167" s="82">
        <v>7769.6290296361967</v>
      </c>
      <c r="Q167" s="26">
        <f t="shared" ref="Q167:Q227" si="12">G167+I167+K167+M167+O167</f>
        <v>43025.858078525765</v>
      </c>
      <c r="R167" s="111">
        <f t="shared" ref="R167:R228" si="13">H167+J167+L167+N167+P167</f>
        <v>42213.631120446196</v>
      </c>
      <c r="S167" s="149">
        <f>P167-O167</f>
        <v>-1050.6379682387342</v>
      </c>
      <c r="T167" s="150">
        <f>S167/O167</f>
        <v>-0.119116345173209</v>
      </c>
    </row>
    <row r="168" spans="1:20" s="109" customFormat="1" x14ac:dyDescent="0.25">
      <c r="A168" s="62" t="s">
        <v>107</v>
      </c>
      <c r="B168" s="2" t="s">
        <v>597</v>
      </c>
      <c r="C168" s="70" t="s">
        <v>321</v>
      </c>
      <c r="D168" s="89" t="s">
        <v>84</v>
      </c>
      <c r="E168" s="26" t="s">
        <v>84</v>
      </c>
      <c r="F168" s="22" t="s">
        <v>84</v>
      </c>
      <c r="G168" s="22" t="s">
        <v>84</v>
      </c>
      <c r="H168" s="22" t="s">
        <v>84</v>
      </c>
      <c r="I168" s="22" t="s">
        <v>84</v>
      </c>
      <c r="J168" s="22" t="s">
        <v>84</v>
      </c>
      <c r="K168" s="22" t="s">
        <v>84</v>
      </c>
      <c r="L168" s="22" t="s">
        <v>84</v>
      </c>
      <c r="M168" s="22" t="s">
        <v>84</v>
      </c>
      <c r="N168" s="26" t="s">
        <v>84</v>
      </c>
      <c r="O168" s="22" t="s">
        <v>84</v>
      </c>
      <c r="P168" s="26" t="s">
        <v>84</v>
      </c>
      <c r="Q168" s="26" t="s">
        <v>84</v>
      </c>
      <c r="R168" s="111" t="s">
        <v>84</v>
      </c>
      <c r="S168" s="149"/>
      <c r="T168" s="149"/>
    </row>
    <row r="169" spans="1:20" s="109" customFormat="1" ht="31.5" x14ac:dyDescent="0.25">
      <c r="A169" s="62" t="s">
        <v>463</v>
      </c>
      <c r="B169" s="1" t="s">
        <v>474</v>
      </c>
      <c r="C169" s="70" t="s">
        <v>321</v>
      </c>
      <c r="D169" s="89" t="s">
        <v>84</v>
      </c>
      <c r="E169" s="26" t="s">
        <v>84</v>
      </c>
      <c r="F169" s="22" t="s">
        <v>84</v>
      </c>
      <c r="G169" s="22" t="s">
        <v>84</v>
      </c>
      <c r="H169" s="22" t="s">
        <v>84</v>
      </c>
      <c r="I169" s="22" t="s">
        <v>84</v>
      </c>
      <c r="J169" s="22" t="s">
        <v>84</v>
      </c>
      <c r="K169" s="22" t="s">
        <v>84</v>
      </c>
      <c r="L169" s="22" t="s">
        <v>84</v>
      </c>
      <c r="M169" s="22" t="s">
        <v>84</v>
      </c>
      <c r="N169" s="26" t="s">
        <v>84</v>
      </c>
      <c r="O169" s="22" t="s">
        <v>84</v>
      </c>
      <c r="P169" s="26" t="s">
        <v>84</v>
      </c>
      <c r="Q169" s="26" t="s">
        <v>84</v>
      </c>
      <c r="R169" s="111" t="s">
        <v>84</v>
      </c>
      <c r="S169" s="149"/>
      <c r="T169" s="149"/>
    </row>
    <row r="170" spans="1:20" s="109" customFormat="1" ht="31.5" x14ac:dyDescent="0.25">
      <c r="A170" s="62" t="s">
        <v>464</v>
      </c>
      <c r="B170" s="1" t="s">
        <v>475</v>
      </c>
      <c r="C170" s="70" t="s">
        <v>321</v>
      </c>
      <c r="D170" s="89" t="s">
        <v>84</v>
      </c>
      <c r="E170" s="26" t="s">
        <v>84</v>
      </c>
      <c r="F170" s="22" t="s">
        <v>84</v>
      </c>
      <c r="G170" s="22" t="s">
        <v>84</v>
      </c>
      <c r="H170" s="22" t="s">
        <v>84</v>
      </c>
      <c r="I170" s="22" t="s">
        <v>84</v>
      </c>
      <c r="J170" s="22" t="s">
        <v>84</v>
      </c>
      <c r="K170" s="22" t="s">
        <v>84</v>
      </c>
      <c r="L170" s="22" t="s">
        <v>84</v>
      </c>
      <c r="M170" s="22" t="s">
        <v>84</v>
      </c>
      <c r="N170" s="26" t="s">
        <v>84</v>
      </c>
      <c r="O170" s="22" t="s">
        <v>84</v>
      </c>
      <c r="P170" s="26" t="s">
        <v>84</v>
      </c>
      <c r="Q170" s="26" t="s">
        <v>84</v>
      </c>
      <c r="R170" s="111" t="s">
        <v>84</v>
      </c>
      <c r="S170" s="149"/>
      <c r="T170" s="149"/>
    </row>
    <row r="171" spans="1:20" s="109" customFormat="1" ht="31.5" x14ac:dyDescent="0.25">
      <c r="A171" s="62" t="s">
        <v>574</v>
      </c>
      <c r="B171" s="1" t="s">
        <v>460</v>
      </c>
      <c r="C171" s="70" t="s">
        <v>321</v>
      </c>
      <c r="D171" s="89" t="s">
        <v>84</v>
      </c>
      <c r="E171" s="26" t="s">
        <v>84</v>
      </c>
      <c r="F171" s="22" t="s">
        <v>84</v>
      </c>
      <c r="G171" s="22" t="s">
        <v>84</v>
      </c>
      <c r="H171" s="22" t="s">
        <v>84</v>
      </c>
      <c r="I171" s="22" t="s">
        <v>84</v>
      </c>
      <c r="J171" s="22" t="s">
        <v>84</v>
      </c>
      <c r="K171" s="22" t="s">
        <v>84</v>
      </c>
      <c r="L171" s="22" t="s">
        <v>84</v>
      </c>
      <c r="M171" s="22" t="s">
        <v>84</v>
      </c>
      <c r="N171" s="26" t="s">
        <v>84</v>
      </c>
      <c r="O171" s="22" t="s">
        <v>84</v>
      </c>
      <c r="P171" s="26" t="s">
        <v>84</v>
      </c>
      <c r="Q171" s="26" t="s">
        <v>84</v>
      </c>
      <c r="R171" s="111" t="s">
        <v>84</v>
      </c>
      <c r="S171" s="149"/>
      <c r="T171" s="149"/>
    </row>
    <row r="172" spans="1:20" s="109" customFormat="1" x14ac:dyDescent="0.25">
      <c r="A172" s="62" t="s">
        <v>108</v>
      </c>
      <c r="B172" s="2" t="s">
        <v>635</v>
      </c>
      <c r="C172" s="70" t="s">
        <v>321</v>
      </c>
      <c r="D172" s="89" t="s">
        <v>84</v>
      </c>
      <c r="E172" s="26" t="s">
        <v>84</v>
      </c>
      <c r="F172" s="22" t="s">
        <v>84</v>
      </c>
      <c r="G172" s="22" t="s">
        <v>84</v>
      </c>
      <c r="H172" s="22" t="s">
        <v>84</v>
      </c>
      <c r="I172" s="22" t="s">
        <v>84</v>
      </c>
      <c r="J172" s="22" t="s">
        <v>84</v>
      </c>
      <c r="K172" s="22" t="s">
        <v>84</v>
      </c>
      <c r="L172" s="22" t="s">
        <v>84</v>
      </c>
      <c r="M172" s="22" t="s">
        <v>84</v>
      </c>
      <c r="N172" s="26" t="s">
        <v>84</v>
      </c>
      <c r="O172" s="22" t="s">
        <v>84</v>
      </c>
      <c r="P172" s="26" t="s">
        <v>84</v>
      </c>
      <c r="Q172" s="26" t="s">
        <v>84</v>
      </c>
      <c r="R172" s="111" t="s">
        <v>84</v>
      </c>
      <c r="S172" s="149"/>
      <c r="T172" s="149"/>
    </row>
    <row r="173" spans="1:20" s="109" customFormat="1" x14ac:dyDescent="0.25">
      <c r="A173" s="62" t="s">
        <v>220</v>
      </c>
      <c r="B173" s="2" t="s">
        <v>520</v>
      </c>
      <c r="C173" s="70" t="s">
        <v>321</v>
      </c>
      <c r="D173" s="89">
        <v>3465.6750000000002</v>
      </c>
      <c r="E173" s="27">
        <v>4767.9709999999995</v>
      </c>
      <c r="F173" s="27">
        <v>4542.5240000000003</v>
      </c>
      <c r="G173" s="27">
        <v>5272.631516989999</v>
      </c>
      <c r="H173" s="27">
        <v>5272.631516989999</v>
      </c>
      <c r="I173" s="27">
        <v>5916.2352987099994</v>
      </c>
      <c r="J173" s="27">
        <v>5916.2352987099994</v>
      </c>
      <c r="K173" s="27">
        <v>6269.6189418400008</v>
      </c>
      <c r="L173" s="27">
        <v>6269.6189418400008</v>
      </c>
      <c r="M173" s="27">
        <v>6593.7849194472929</v>
      </c>
      <c r="N173" s="27">
        <v>6655.7389801499994</v>
      </c>
      <c r="O173" s="27">
        <v>7739.4669394292996</v>
      </c>
      <c r="P173" s="27">
        <v>6709.2120175397613</v>
      </c>
      <c r="Q173" s="26">
        <f t="shared" si="12"/>
        <v>31791.737616416598</v>
      </c>
      <c r="R173" s="111">
        <f t="shared" si="13"/>
        <v>30823.436755229763</v>
      </c>
      <c r="S173" s="149">
        <f t="shared" ref="S173:S176" si="14">P173-O173</f>
        <v>-1030.2549218895383</v>
      </c>
      <c r="T173" s="150">
        <f>S173/O173</f>
        <v>-0.13311703893207769</v>
      </c>
    </row>
    <row r="174" spans="1:20" s="109" customFormat="1" x14ac:dyDescent="0.25">
      <c r="A174" s="62" t="s">
        <v>343</v>
      </c>
      <c r="B174" s="2" t="s">
        <v>636</v>
      </c>
      <c r="C174" s="70" t="s">
        <v>321</v>
      </c>
      <c r="D174" s="89" t="s">
        <v>84</v>
      </c>
      <c r="E174" s="26" t="s">
        <v>84</v>
      </c>
      <c r="F174" s="22" t="s">
        <v>84</v>
      </c>
      <c r="G174" s="22" t="s">
        <v>84</v>
      </c>
      <c r="H174" s="22" t="s">
        <v>84</v>
      </c>
      <c r="I174" s="22" t="s">
        <v>84</v>
      </c>
      <c r="J174" s="22" t="s">
        <v>84</v>
      </c>
      <c r="K174" s="22" t="s">
        <v>84</v>
      </c>
      <c r="L174" s="22" t="s">
        <v>84</v>
      </c>
      <c r="M174" s="22" t="s">
        <v>84</v>
      </c>
      <c r="N174" s="26" t="s">
        <v>84</v>
      </c>
      <c r="O174" s="22" t="s">
        <v>84</v>
      </c>
      <c r="P174" s="26" t="s">
        <v>84</v>
      </c>
      <c r="Q174" s="26" t="s">
        <v>84</v>
      </c>
      <c r="R174" s="111" t="s">
        <v>84</v>
      </c>
      <c r="S174" s="149"/>
      <c r="T174" s="149"/>
    </row>
    <row r="175" spans="1:20" s="109" customFormat="1" x14ac:dyDescent="0.25">
      <c r="A175" s="62" t="s">
        <v>344</v>
      </c>
      <c r="B175" s="2" t="s">
        <v>521</v>
      </c>
      <c r="C175" s="70" t="s">
        <v>321</v>
      </c>
      <c r="D175" s="89">
        <v>333.93299999999999</v>
      </c>
      <c r="E175" s="27">
        <v>490.70800000000003</v>
      </c>
      <c r="F175" s="27">
        <v>715.13499999999999</v>
      </c>
      <c r="G175" s="27">
        <v>1275.8967519999999</v>
      </c>
      <c r="H175" s="27">
        <v>1275.8967519999999</v>
      </c>
      <c r="I175" s="27">
        <v>5412.8337568100005</v>
      </c>
      <c r="J175" s="27">
        <v>5412.8337568100005</v>
      </c>
      <c r="K175" s="27">
        <v>822.19577804000005</v>
      </c>
      <c r="L175" s="27">
        <v>822.19577804000005</v>
      </c>
      <c r="M175" s="27">
        <v>579.71417543000007</v>
      </c>
      <c r="N175" s="27">
        <v>850.20243132999997</v>
      </c>
      <c r="O175" s="27">
        <v>705.79748268000003</v>
      </c>
      <c r="P175" s="27">
        <v>841.27745579000009</v>
      </c>
      <c r="Q175" s="26">
        <f t="shared" si="12"/>
        <v>8796.4379449600001</v>
      </c>
      <c r="R175" s="111">
        <f t="shared" si="13"/>
        <v>9202.4061739699991</v>
      </c>
      <c r="S175" s="149">
        <f t="shared" si="14"/>
        <v>135.47997311000006</v>
      </c>
      <c r="T175" s="149"/>
    </row>
    <row r="176" spans="1:20" s="109" customFormat="1" x14ac:dyDescent="0.25">
      <c r="A176" s="62" t="s">
        <v>345</v>
      </c>
      <c r="B176" s="2" t="s">
        <v>522</v>
      </c>
      <c r="C176" s="70" t="s">
        <v>321</v>
      </c>
      <c r="D176" s="89"/>
      <c r="E176" s="26"/>
      <c r="F176" s="22"/>
      <c r="G176" s="22">
        <v>0</v>
      </c>
      <c r="H176" s="22">
        <v>0</v>
      </c>
      <c r="I176" s="22">
        <v>0</v>
      </c>
      <c r="J176" s="22">
        <v>0</v>
      </c>
      <c r="K176" s="22">
        <v>20.86280524</v>
      </c>
      <c r="L176" s="22">
        <v>20.86280524</v>
      </c>
      <c r="M176" s="22">
        <v>129.32685320754038</v>
      </c>
      <c r="N176" s="27">
        <v>46.828751699999998</v>
      </c>
      <c r="O176" s="22">
        <v>150.11565122263067</v>
      </c>
      <c r="P176" s="27">
        <v>1.8149760000000001</v>
      </c>
      <c r="Q176" s="26">
        <f>G176+I176+K176+M176+O176</f>
        <v>300.30530967017103</v>
      </c>
      <c r="R176" s="111">
        <f>H176+J176+L176+N176+P176</f>
        <v>69.50653294</v>
      </c>
      <c r="S176" s="149">
        <f t="shared" si="14"/>
        <v>-148.30067522263067</v>
      </c>
      <c r="T176" s="150">
        <f>S176/O176</f>
        <v>-0.98790948188801264</v>
      </c>
    </row>
    <row r="177" spans="1:20" s="109" customFormat="1" x14ac:dyDescent="0.25">
      <c r="A177" s="62" t="s">
        <v>346</v>
      </c>
      <c r="B177" s="2" t="s">
        <v>643</v>
      </c>
      <c r="C177" s="70" t="s">
        <v>321</v>
      </c>
      <c r="D177" s="89" t="s">
        <v>84</v>
      </c>
      <c r="E177" s="26" t="s">
        <v>84</v>
      </c>
      <c r="F177" s="22" t="s">
        <v>84</v>
      </c>
      <c r="G177" s="22" t="s">
        <v>84</v>
      </c>
      <c r="H177" s="22" t="s">
        <v>84</v>
      </c>
      <c r="I177" s="22" t="s">
        <v>84</v>
      </c>
      <c r="J177" s="22" t="s">
        <v>84</v>
      </c>
      <c r="K177" s="22" t="s">
        <v>84</v>
      </c>
      <c r="L177" s="22" t="s">
        <v>84</v>
      </c>
      <c r="M177" s="22" t="s">
        <v>84</v>
      </c>
      <c r="N177" s="26" t="s">
        <v>84</v>
      </c>
      <c r="O177" s="22" t="s">
        <v>84</v>
      </c>
      <c r="P177" s="26" t="s">
        <v>84</v>
      </c>
      <c r="Q177" s="26" t="s">
        <v>84</v>
      </c>
      <c r="R177" s="111" t="s">
        <v>84</v>
      </c>
      <c r="S177" s="149"/>
      <c r="T177" s="149"/>
    </row>
    <row r="178" spans="1:20" s="109" customFormat="1" ht="31.5" x14ac:dyDescent="0.25">
      <c r="A178" s="62" t="s">
        <v>347</v>
      </c>
      <c r="B178" s="3" t="s">
        <v>391</v>
      </c>
      <c r="C178" s="70" t="s">
        <v>321</v>
      </c>
      <c r="D178" s="89" t="s">
        <v>84</v>
      </c>
      <c r="E178" s="26" t="s">
        <v>84</v>
      </c>
      <c r="F178" s="22" t="s">
        <v>84</v>
      </c>
      <c r="G178" s="22" t="s">
        <v>84</v>
      </c>
      <c r="H178" s="22" t="s">
        <v>84</v>
      </c>
      <c r="I178" s="22" t="s">
        <v>84</v>
      </c>
      <c r="J178" s="22" t="s">
        <v>84</v>
      </c>
      <c r="K178" s="22" t="s">
        <v>84</v>
      </c>
      <c r="L178" s="22" t="s">
        <v>84</v>
      </c>
      <c r="M178" s="22" t="s">
        <v>84</v>
      </c>
      <c r="N178" s="26" t="s">
        <v>84</v>
      </c>
      <c r="O178" s="22" t="s">
        <v>84</v>
      </c>
      <c r="P178" s="26" t="s">
        <v>84</v>
      </c>
      <c r="Q178" s="26" t="s">
        <v>84</v>
      </c>
      <c r="R178" s="111" t="s">
        <v>84</v>
      </c>
      <c r="S178" s="149"/>
      <c r="T178" s="149"/>
    </row>
    <row r="179" spans="1:20" s="109" customFormat="1" x14ac:dyDescent="0.25">
      <c r="A179" s="62" t="s">
        <v>575</v>
      </c>
      <c r="B179" s="4" t="s">
        <v>215</v>
      </c>
      <c r="C179" s="70" t="s">
        <v>321</v>
      </c>
      <c r="D179" s="89" t="s">
        <v>84</v>
      </c>
      <c r="E179" s="26" t="s">
        <v>84</v>
      </c>
      <c r="F179" s="22" t="s">
        <v>84</v>
      </c>
      <c r="G179" s="22" t="s">
        <v>84</v>
      </c>
      <c r="H179" s="22" t="s">
        <v>84</v>
      </c>
      <c r="I179" s="22" t="s">
        <v>84</v>
      </c>
      <c r="J179" s="22" t="s">
        <v>84</v>
      </c>
      <c r="K179" s="22" t="s">
        <v>84</v>
      </c>
      <c r="L179" s="22" t="s">
        <v>84</v>
      </c>
      <c r="M179" s="22" t="s">
        <v>84</v>
      </c>
      <c r="N179" s="26" t="s">
        <v>84</v>
      </c>
      <c r="O179" s="22" t="s">
        <v>84</v>
      </c>
      <c r="P179" s="26" t="s">
        <v>84</v>
      </c>
      <c r="Q179" s="26" t="s">
        <v>84</v>
      </c>
      <c r="R179" s="111" t="s">
        <v>84</v>
      </c>
      <c r="S179" s="149"/>
      <c r="T179" s="149"/>
    </row>
    <row r="180" spans="1:20" s="109" customFormat="1" x14ac:dyDescent="0.25">
      <c r="A180" s="62" t="s">
        <v>576</v>
      </c>
      <c r="B180" s="4" t="s">
        <v>203</v>
      </c>
      <c r="C180" s="70" t="s">
        <v>321</v>
      </c>
      <c r="D180" s="89" t="s">
        <v>84</v>
      </c>
      <c r="E180" s="26" t="s">
        <v>84</v>
      </c>
      <c r="F180" s="22" t="s">
        <v>84</v>
      </c>
      <c r="G180" s="22" t="s">
        <v>84</v>
      </c>
      <c r="H180" s="22" t="s">
        <v>84</v>
      </c>
      <c r="I180" s="22" t="s">
        <v>84</v>
      </c>
      <c r="J180" s="22" t="s">
        <v>84</v>
      </c>
      <c r="K180" s="22" t="s">
        <v>84</v>
      </c>
      <c r="L180" s="22" t="s">
        <v>84</v>
      </c>
      <c r="M180" s="22" t="s">
        <v>84</v>
      </c>
      <c r="N180" s="26" t="s">
        <v>84</v>
      </c>
      <c r="O180" s="22" t="s">
        <v>84</v>
      </c>
      <c r="P180" s="26" t="s">
        <v>84</v>
      </c>
      <c r="Q180" s="26" t="s">
        <v>84</v>
      </c>
      <c r="R180" s="111" t="s">
        <v>84</v>
      </c>
      <c r="S180" s="149"/>
      <c r="T180" s="149"/>
    </row>
    <row r="181" spans="1:20" s="109" customFormat="1" ht="31.5" x14ac:dyDescent="0.25">
      <c r="A181" s="62" t="s">
        <v>348</v>
      </c>
      <c r="B181" s="5" t="s">
        <v>609</v>
      </c>
      <c r="C181" s="70" t="s">
        <v>321</v>
      </c>
      <c r="D181" s="89" t="s">
        <v>84</v>
      </c>
      <c r="E181" s="26" t="s">
        <v>84</v>
      </c>
      <c r="F181" s="22" t="s">
        <v>84</v>
      </c>
      <c r="G181" s="22" t="s">
        <v>84</v>
      </c>
      <c r="H181" s="22" t="s">
        <v>84</v>
      </c>
      <c r="I181" s="22" t="s">
        <v>84</v>
      </c>
      <c r="J181" s="22" t="s">
        <v>84</v>
      </c>
      <c r="K181" s="22" t="s">
        <v>84</v>
      </c>
      <c r="L181" s="22" t="s">
        <v>84</v>
      </c>
      <c r="M181" s="22" t="s">
        <v>84</v>
      </c>
      <c r="N181" s="26" t="s">
        <v>84</v>
      </c>
      <c r="O181" s="22" t="s">
        <v>84</v>
      </c>
      <c r="P181" s="26" t="s">
        <v>84</v>
      </c>
      <c r="Q181" s="26" t="s">
        <v>84</v>
      </c>
      <c r="R181" s="111" t="s">
        <v>84</v>
      </c>
      <c r="S181" s="149"/>
      <c r="T181" s="149"/>
    </row>
    <row r="182" spans="1:20" s="109" customFormat="1" x14ac:dyDescent="0.25">
      <c r="A182" s="62" t="s">
        <v>465</v>
      </c>
      <c r="B182" s="1" t="s">
        <v>503</v>
      </c>
      <c r="C182" s="70" t="s">
        <v>321</v>
      </c>
      <c r="D182" s="89" t="s">
        <v>84</v>
      </c>
      <c r="E182" s="26" t="s">
        <v>84</v>
      </c>
      <c r="F182" s="22" t="s">
        <v>84</v>
      </c>
      <c r="G182" s="22" t="s">
        <v>84</v>
      </c>
      <c r="H182" s="22" t="s">
        <v>84</v>
      </c>
      <c r="I182" s="22" t="s">
        <v>84</v>
      </c>
      <c r="J182" s="22" t="s">
        <v>84</v>
      </c>
      <c r="K182" s="22" t="s">
        <v>84</v>
      </c>
      <c r="L182" s="22" t="s">
        <v>84</v>
      </c>
      <c r="M182" s="22" t="s">
        <v>84</v>
      </c>
      <c r="N182" s="26" t="s">
        <v>84</v>
      </c>
      <c r="O182" s="22" t="s">
        <v>84</v>
      </c>
      <c r="P182" s="26" t="s">
        <v>84</v>
      </c>
      <c r="Q182" s="26" t="s">
        <v>84</v>
      </c>
      <c r="R182" s="111" t="s">
        <v>84</v>
      </c>
      <c r="S182" s="149"/>
      <c r="T182" s="149"/>
    </row>
    <row r="183" spans="1:20" s="109" customFormat="1" ht="15.75" customHeight="1" x14ac:dyDescent="0.25">
      <c r="A183" s="62" t="s">
        <v>466</v>
      </c>
      <c r="B183" s="1" t="s">
        <v>504</v>
      </c>
      <c r="C183" s="70" t="s">
        <v>321</v>
      </c>
      <c r="D183" s="89" t="s">
        <v>84</v>
      </c>
      <c r="E183" s="26" t="s">
        <v>84</v>
      </c>
      <c r="F183" s="22" t="s">
        <v>84</v>
      </c>
      <c r="G183" s="22" t="s">
        <v>84</v>
      </c>
      <c r="H183" s="22" t="s">
        <v>84</v>
      </c>
      <c r="I183" s="22" t="s">
        <v>84</v>
      </c>
      <c r="J183" s="22" t="s">
        <v>84</v>
      </c>
      <c r="K183" s="22" t="s">
        <v>84</v>
      </c>
      <c r="L183" s="22" t="s">
        <v>84</v>
      </c>
      <c r="M183" s="22" t="s">
        <v>84</v>
      </c>
      <c r="N183" s="26" t="s">
        <v>84</v>
      </c>
      <c r="O183" s="22" t="s">
        <v>84</v>
      </c>
      <c r="P183" s="26" t="s">
        <v>84</v>
      </c>
      <c r="Q183" s="26" t="s">
        <v>84</v>
      </c>
      <c r="R183" s="111" t="s">
        <v>84</v>
      </c>
      <c r="S183" s="149"/>
      <c r="T183" s="149"/>
    </row>
    <row r="184" spans="1:20" s="109" customFormat="1" x14ac:dyDescent="0.25">
      <c r="A184" s="62" t="s">
        <v>349</v>
      </c>
      <c r="B184" s="2" t="s">
        <v>523</v>
      </c>
      <c r="C184" s="70" t="s">
        <v>321</v>
      </c>
      <c r="D184" s="89">
        <v>597.91499999999996</v>
      </c>
      <c r="E184" s="91">
        <v>438.50400000000042</v>
      </c>
      <c r="F184" s="91">
        <v>332.02099999999996</v>
      </c>
      <c r="G184" s="91">
        <v>406.09621206000043</v>
      </c>
      <c r="H184" s="91">
        <v>406.09621206000043</v>
      </c>
      <c r="I184" s="91">
        <v>402.7299784099996</v>
      </c>
      <c r="J184" s="91">
        <v>402.7299784099996</v>
      </c>
      <c r="K184" s="91">
        <v>301.77339834999992</v>
      </c>
      <c r="L184" s="91">
        <v>301.77339834999992</v>
      </c>
      <c r="M184" s="91">
        <v>801.89069411599985</v>
      </c>
      <c r="N184" s="91">
        <f>N167-N173-N175-N176</f>
        <v>790.35748917999967</v>
      </c>
      <c r="O184" s="91">
        <v>224.88692454300059</v>
      </c>
      <c r="P184" s="91">
        <f>P167-P173-P175-P176</f>
        <v>217.32458030643534</v>
      </c>
      <c r="Q184" s="26">
        <f>G184+I184+K184+M184+O184</f>
        <v>2137.3772074790004</v>
      </c>
      <c r="R184" s="111">
        <f t="shared" si="13"/>
        <v>2118.281658306435</v>
      </c>
      <c r="S184" s="149">
        <f t="shared" ref="S184:S185" si="15">P184-O184</f>
        <v>-7.5623442365652522</v>
      </c>
      <c r="T184" s="149"/>
    </row>
    <row r="185" spans="1:20" s="109" customFormat="1" x14ac:dyDescent="0.25">
      <c r="A185" s="62" t="s">
        <v>109</v>
      </c>
      <c r="B185" s="17" t="s">
        <v>610</v>
      </c>
      <c r="C185" s="70" t="s">
        <v>321</v>
      </c>
      <c r="D185" s="89">
        <v>3728.3229999999999</v>
      </c>
      <c r="E185" s="27">
        <v>5103.2020000000002</v>
      </c>
      <c r="F185" s="27">
        <v>4599.0590000000002</v>
      </c>
      <c r="G185" s="27">
        <v>5104.3413140360008</v>
      </c>
      <c r="H185" s="27">
        <v>5104.3413140360008</v>
      </c>
      <c r="I185" s="27">
        <v>7824.53266208473</v>
      </c>
      <c r="J185" s="27">
        <v>7824.53266208473</v>
      </c>
      <c r="K185" s="27">
        <v>6165.7423435704004</v>
      </c>
      <c r="L185" s="27">
        <v>6165.7423435704004</v>
      </c>
      <c r="M185" s="27">
        <v>6670.808215528933</v>
      </c>
      <c r="N185" s="27">
        <v>6177.7920432620012</v>
      </c>
      <c r="O185" s="27">
        <v>7219.5147752865869</v>
      </c>
      <c r="P185" s="27">
        <v>6441.5163711535324</v>
      </c>
      <c r="Q185" s="26">
        <f t="shared" si="12"/>
        <v>32984.939310506648</v>
      </c>
      <c r="R185" s="111">
        <f t="shared" si="13"/>
        <v>31713.924734106662</v>
      </c>
      <c r="S185" s="149">
        <f t="shared" si="15"/>
        <v>-777.99840413305446</v>
      </c>
      <c r="T185" s="149"/>
    </row>
    <row r="186" spans="1:20" s="109" customFormat="1" x14ac:dyDescent="0.25">
      <c r="A186" s="62" t="s">
        <v>110</v>
      </c>
      <c r="B186" s="5" t="s">
        <v>441</v>
      </c>
      <c r="C186" s="70" t="s">
        <v>321</v>
      </c>
      <c r="D186" s="89" t="s">
        <v>84</v>
      </c>
      <c r="E186" s="26" t="s">
        <v>84</v>
      </c>
      <c r="F186" s="22" t="s">
        <v>84</v>
      </c>
      <c r="G186" s="22" t="s">
        <v>84</v>
      </c>
      <c r="H186" s="22" t="s">
        <v>84</v>
      </c>
      <c r="I186" s="22" t="s">
        <v>84</v>
      </c>
      <c r="J186" s="22" t="s">
        <v>84</v>
      </c>
      <c r="K186" s="22" t="s">
        <v>84</v>
      </c>
      <c r="L186" s="22" t="s">
        <v>84</v>
      </c>
      <c r="M186" s="22" t="s">
        <v>84</v>
      </c>
      <c r="N186" s="26" t="s">
        <v>84</v>
      </c>
      <c r="O186" s="22" t="s">
        <v>84</v>
      </c>
      <c r="P186" s="26" t="s">
        <v>84</v>
      </c>
      <c r="Q186" s="26" t="s">
        <v>84</v>
      </c>
      <c r="R186" s="111" t="s">
        <v>84</v>
      </c>
      <c r="S186" s="149"/>
      <c r="T186" s="149"/>
    </row>
    <row r="187" spans="1:20" s="109" customFormat="1" x14ac:dyDescent="0.25">
      <c r="A187" s="62" t="s">
        <v>111</v>
      </c>
      <c r="B187" s="5" t="s">
        <v>611</v>
      </c>
      <c r="C187" s="70" t="s">
        <v>321</v>
      </c>
      <c r="D187" s="89">
        <v>1256.597</v>
      </c>
      <c r="E187" s="91">
        <v>1879.9670000000001</v>
      </c>
      <c r="F187" s="91">
        <v>1572.204</v>
      </c>
      <c r="G187" s="91">
        <v>1669.05307221</v>
      </c>
      <c r="H187" s="91">
        <v>1669.05307221</v>
      </c>
      <c r="I187" s="91">
        <v>1857.9265441199998</v>
      </c>
      <c r="J187" s="91">
        <v>1857.9265441199998</v>
      </c>
      <c r="K187" s="91">
        <v>1222.5932177179998</v>
      </c>
      <c r="L187" s="91">
        <v>1222.5932177179998</v>
      </c>
      <c r="M187" s="91">
        <v>1482.7789982075403</v>
      </c>
      <c r="N187" s="91">
        <f>N189+N190</f>
        <v>1332.2179067400002</v>
      </c>
      <c r="O187" s="91">
        <v>1645.4516401076335</v>
      </c>
      <c r="P187" s="91">
        <f>P189+P190</f>
        <v>1520.48819961</v>
      </c>
      <c r="Q187" s="26">
        <f t="shared" si="12"/>
        <v>7877.8034723631736</v>
      </c>
      <c r="R187" s="111">
        <f t="shared" si="13"/>
        <v>7602.2789403980005</v>
      </c>
      <c r="S187" s="149">
        <f t="shared" ref="S187" si="16">P187-O187</f>
        <v>-124.96344049763343</v>
      </c>
      <c r="T187" s="149"/>
    </row>
    <row r="188" spans="1:20" s="109" customFormat="1" x14ac:dyDescent="0.25">
      <c r="A188" s="62" t="s">
        <v>112</v>
      </c>
      <c r="B188" s="1" t="s">
        <v>210</v>
      </c>
      <c r="C188" s="70" t="s">
        <v>321</v>
      </c>
      <c r="D188" s="89" t="s">
        <v>84</v>
      </c>
      <c r="E188" s="26" t="s">
        <v>84</v>
      </c>
      <c r="F188" s="22" t="s">
        <v>84</v>
      </c>
      <c r="G188" s="22" t="s">
        <v>84</v>
      </c>
      <c r="H188" s="22" t="s">
        <v>84</v>
      </c>
      <c r="I188" s="22" t="s">
        <v>84</v>
      </c>
      <c r="J188" s="22" t="s">
        <v>84</v>
      </c>
      <c r="K188" s="22" t="s">
        <v>84</v>
      </c>
      <c r="L188" s="22" t="s">
        <v>84</v>
      </c>
      <c r="M188" s="22" t="s">
        <v>84</v>
      </c>
      <c r="N188" s="26" t="s">
        <v>84</v>
      </c>
      <c r="O188" s="22" t="s">
        <v>84</v>
      </c>
      <c r="P188" s="26" t="s">
        <v>84</v>
      </c>
      <c r="Q188" s="26" t="s">
        <v>84</v>
      </c>
      <c r="R188" s="111" t="s">
        <v>84</v>
      </c>
      <c r="S188" s="149"/>
      <c r="T188" s="149"/>
    </row>
    <row r="189" spans="1:20" s="109" customFormat="1" x14ac:dyDescent="0.25">
      <c r="A189" s="62" t="s">
        <v>113</v>
      </c>
      <c r="B189" s="1" t="s">
        <v>442</v>
      </c>
      <c r="C189" s="70" t="s">
        <v>321</v>
      </c>
      <c r="D189" s="89" t="s">
        <v>84</v>
      </c>
      <c r="E189" s="26"/>
      <c r="F189" s="22"/>
      <c r="G189" s="22">
        <v>0</v>
      </c>
      <c r="H189" s="22">
        <v>0</v>
      </c>
      <c r="I189" s="22">
        <v>0</v>
      </c>
      <c r="J189" s="22">
        <v>0</v>
      </c>
      <c r="K189" s="22">
        <v>16.807248940000001</v>
      </c>
      <c r="L189" s="22">
        <v>16.807248940000001</v>
      </c>
      <c r="M189" s="22">
        <v>129.32685320754038</v>
      </c>
      <c r="N189" s="91">
        <v>46.539527810000003</v>
      </c>
      <c r="O189" s="22">
        <v>150.11565122263067</v>
      </c>
      <c r="P189" s="91">
        <v>0</v>
      </c>
      <c r="Q189" s="26">
        <f>G189+I189+K189+M189+O189</f>
        <v>296.24975337017105</v>
      </c>
      <c r="R189" s="111">
        <f>H189+J189+L189+N189+P189</f>
        <v>63.346776750000004</v>
      </c>
      <c r="S189" s="149">
        <f t="shared" ref="S189:S190" si="17">P189-O189</f>
        <v>-150.11565122263067</v>
      </c>
      <c r="T189" s="149"/>
    </row>
    <row r="190" spans="1:20" s="109" customFormat="1" x14ac:dyDescent="0.25">
      <c r="A190" s="62" t="s">
        <v>370</v>
      </c>
      <c r="B190" s="1" t="s">
        <v>371</v>
      </c>
      <c r="C190" s="70" t="s">
        <v>321</v>
      </c>
      <c r="D190" s="89">
        <v>1256.597</v>
      </c>
      <c r="E190" s="27">
        <v>1879.9670000000001</v>
      </c>
      <c r="F190" s="27">
        <v>1572.204</v>
      </c>
      <c r="G190" s="27">
        <v>1669.05307221</v>
      </c>
      <c r="H190" s="27">
        <v>1669.05307221</v>
      </c>
      <c r="I190" s="27">
        <v>1857.9265441199998</v>
      </c>
      <c r="J190" s="27">
        <v>1857.9265441199998</v>
      </c>
      <c r="K190" s="27">
        <v>1205.7859687779999</v>
      </c>
      <c r="L190" s="27">
        <v>1205.7859687779999</v>
      </c>
      <c r="M190" s="27">
        <v>1353.452145</v>
      </c>
      <c r="N190" s="91">
        <v>1285.6783789300002</v>
      </c>
      <c r="O190" s="27">
        <v>1495.3359888850027</v>
      </c>
      <c r="P190" s="91">
        <v>1520.48819961</v>
      </c>
      <c r="Q190" s="26">
        <f t="shared" si="12"/>
        <v>7581.5537189930028</v>
      </c>
      <c r="R190" s="111">
        <f t="shared" si="13"/>
        <v>7538.9321636480008</v>
      </c>
      <c r="S190" s="149">
        <f t="shared" si="17"/>
        <v>25.152210724997303</v>
      </c>
      <c r="T190" s="149"/>
    </row>
    <row r="191" spans="1:20" s="109" customFormat="1" ht="31.5" x14ac:dyDescent="0.25">
      <c r="A191" s="62" t="s">
        <v>114</v>
      </c>
      <c r="B191" s="5" t="s">
        <v>479</v>
      </c>
      <c r="C191" s="70" t="s">
        <v>321</v>
      </c>
      <c r="D191" s="89">
        <v>329.19400000000002</v>
      </c>
      <c r="E191" s="27">
        <v>280.28100000000001</v>
      </c>
      <c r="F191" s="27">
        <v>70</v>
      </c>
      <c r="G191" s="27">
        <v>225</v>
      </c>
      <c r="H191" s="27">
        <v>225</v>
      </c>
      <c r="I191" s="27">
        <v>1331</v>
      </c>
      <c r="J191" s="27">
        <v>1331</v>
      </c>
      <c r="K191" s="27">
        <v>0</v>
      </c>
      <c r="L191" s="27">
        <v>0</v>
      </c>
      <c r="M191" s="27">
        <v>0</v>
      </c>
      <c r="N191" s="27">
        <v>0</v>
      </c>
      <c r="O191" s="27">
        <v>0.18</v>
      </c>
      <c r="P191" s="27">
        <v>0.18</v>
      </c>
      <c r="Q191" s="26">
        <f t="shared" si="12"/>
        <v>1556.18</v>
      </c>
      <c r="R191" s="111">
        <f t="shared" si="13"/>
        <v>1556.18</v>
      </c>
      <c r="S191" s="149"/>
      <c r="T191" s="149"/>
    </row>
    <row r="192" spans="1:20" s="109" customFormat="1" ht="31.5" x14ac:dyDescent="0.25">
      <c r="A192" s="62" t="s">
        <v>221</v>
      </c>
      <c r="B192" s="5" t="s">
        <v>663</v>
      </c>
      <c r="C192" s="70" t="s">
        <v>321</v>
      </c>
      <c r="D192" s="89">
        <v>319.36500000000001</v>
      </c>
      <c r="E192" s="91">
        <v>812.37800000000004</v>
      </c>
      <c r="F192" s="91">
        <v>635.00099999999998</v>
      </c>
      <c r="G192" s="91">
        <v>914.97760779000009</v>
      </c>
      <c r="H192" s="91">
        <v>914.97760779000009</v>
      </c>
      <c r="I192" s="91">
        <v>836.85874626999998</v>
      </c>
      <c r="J192" s="91">
        <v>836.85874626999998</v>
      </c>
      <c r="K192" s="91">
        <v>1082.6600308</v>
      </c>
      <c r="L192" s="91">
        <v>1082.6600308</v>
      </c>
      <c r="M192" s="91">
        <v>878.24721599368206</v>
      </c>
      <c r="N192" s="91">
        <v>1003.4964066099999</v>
      </c>
      <c r="O192" s="91">
        <v>926.12119960134623</v>
      </c>
      <c r="P192" s="91">
        <v>989.99787642493925</v>
      </c>
      <c r="Q192" s="26">
        <f t="shared" si="12"/>
        <v>4638.8648004550287</v>
      </c>
      <c r="R192" s="111">
        <f t="shared" si="13"/>
        <v>4827.9906678949392</v>
      </c>
      <c r="S192" s="149">
        <f t="shared" ref="S192" si="18">P192-O192</f>
        <v>63.876676823593016</v>
      </c>
      <c r="T192" s="149"/>
    </row>
    <row r="193" spans="1:20" s="109" customFormat="1" x14ac:dyDescent="0.25">
      <c r="A193" s="62" t="s">
        <v>222</v>
      </c>
      <c r="B193" s="5" t="s">
        <v>639</v>
      </c>
      <c r="C193" s="70" t="s">
        <v>321</v>
      </c>
      <c r="D193" s="89" t="s">
        <v>84</v>
      </c>
      <c r="E193" s="26" t="s">
        <v>84</v>
      </c>
      <c r="F193" s="22" t="s">
        <v>84</v>
      </c>
      <c r="G193" s="22" t="s">
        <v>84</v>
      </c>
      <c r="H193" s="22" t="s">
        <v>84</v>
      </c>
      <c r="I193" s="22" t="s">
        <v>84</v>
      </c>
      <c r="J193" s="22" t="s">
        <v>84</v>
      </c>
      <c r="K193" s="22" t="s">
        <v>84</v>
      </c>
      <c r="L193" s="22" t="s">
        <v>84</v>
      </c>
      <c r="M193" s="22" t="s">
        <v>84</v>
      </c>
      <c r="N193" s="26" t="s">
        <v>84</v>
      </c>
      <c r="O193" s="22" t="s">
        <v>84</v>
      </c>
      <c r="P193" s="26" t="s">
        <v>84</v>
      </c>
      <c r="Q193" s="26" t="s">
        <v>84</v>
      </c>
      <c r="R193" s="111" t="s">
        <v>84</v>
      </c>
      <c r="S193" s="149"/>
      <c r="T193" s="149"/>
    </row>
    <row r="194" spans="1:20" s="109" customFormat="1" x14ac:dyDescent="0.25">
      <c r="A194" s="62" t="s">
        <v>223</v>
      </c>
      <c r="B194" s="5" t="s">
        <v>211</v>
      </c>
      <c r="C194" s="70" t="s">
        <v>321</v>
      </c>
      <c r="D194" s="89">
        <v>687.02099999999996</v>
      </c>
      <c r="E194" s="27">
        <v>756.35599999999999</v>
      </c>
      <c r="F194" s="27">
        <v>806.84400000000005</v>
      </c>
      <c r="G194" s="27">
        <v>848.15742</v>
      </c>
      <c r="H194" s="27">
        <v>848.15742</v>
      </c>
      <c r="I194" s="27">
        <v>910.84560233379989</v>
      </c>
      <c r="J194" s="27">
        <v>910.84560233379989</v>
      </c>
      <c r="K194" s="27">
        <v>989.83310902900018</v>
      </c>
      <c r="L194" s="27">
        <v>989.83310902900018</v>
      </c>
      <c r="M194" s="27">
        <v>1065.0956637100001</v>
      </c>
      <c r="N194" s="27">
        <v>1037.6340379999999</v>
      </c>
      <c r="O194" s="27">
        <v>1099.4788508491361</v>
      </c>
      <c r="P194" s="27">
        <v>1112.9119381608148</v>
      </c>
      <c r="Q194" s="26">
        <f t="shared" si="12"/>
        <v>4913.4106459219365</v>
      </c>
      <c r="R194" s="111">
        <f t="shared" si="13"/>
        <v>4899.3821075236156</v>
      </c>
      <c r="S194" s="149">
        <f t="shared" ref="S194:S202" si="19">P194-O194</f>
        <v>13.433087311678719</v>
      </c>
      <c r="T194" s="149"/>
    </row>
    <row r="195" spans="1:20" s="109" customFormat="1" x14ac:dyDescent="0.25">
      <c r="A195" s="62" t="s">
        <v>224</v>
      </c>
      <c r="B195" s="5" t="s">
        <v>398</v>
      </c>
      <c r="C195" s="70" t="s">
        <v>321</v>
      </c>
      <c r="D195" s="89">
        <v>191.999</v>
      </c>
      <c r="E195" s="27">
        <v>214.57599999999999</v>
      </c>
      <c r="F195" s="27">
        <v>227.65700000000001</v>
      </c>
      <c r="G195" s="27">
        <v>241.30744000000001</v>
      </c>
      <c r="H195" s="27">
        <v>241.30744000000001</v>
      </c>
      <c r="I195" s="27">
        <v>269.85060823760006</v>
      </c>
      <c r="J195" s="27">
        <v>269.85060823760006</v>
      </c>
      <c r="K195" s="27">
        <v>295.8813364234</v>
      </c>
      <c r="L195" s="27">
        <v>295.8813364234</v>
      </c>
      <c r="M195" s="27">
        <v>323.77952711300003</v>
      </c>
      <c r="N195" s="27">
        <v>313.55339800000002</v>
      </c>
      <c r="O195" s="27">
        <v>333.70136477940434</v>
      </c>
      <c r="P195" s="27">
        <v>339.03203003675191</v>
      </c>
      <c r="Q195" s="26">
        <f t="shared" si="12"/>
        <v>1464.5202765534045</v>
      </c>
      <c r="R195" s="111">
        <f t="shared" si="13"/>
        <v>1459.6248126977518</v>
      </c>
      <c r="S195" s="149">
        <f t="shared" si="19"/>
        <v>5.3306652573475617</v>
      </c>
      <c r="T195" s="149"/>
    </row>
    <row r="196" spans="1:20" s="109" customFormat="1" x14ac:dyDescent="0.25">
      <c r="A196" s="62" t="s">
        <v>363</v>
      </c>
      <c r="B196" s="5" t="s">
        <v>612</v>
      </c>
      <c r="C196" s="70" t="s">
        <v>321</v>
      </c>
      <c r="D196" s="89">
        <v>213.77699999999999</v>
      </c>
      <c r="E196" s="27">
        <v>208.26400000000001</v>
      </c>
      <c r="F196" s="27">
        <v>305.63499999999999</v>
      </c>
      <c r="G196" s="27">
        <v>231.619</v>
      </c>
      <c r="H196" s="27">
        <v>231.619</v>
      </c>
      <c r="I196" s="27">
        <v>173.46518496333331</v>
      </c>
      <c r="J196" s="27">
        <v>173.46518496333331</v>
      </c>
      <c r="K196" s="27">
        <v>582.69640200000003</v>
      </c>
      <c r="L196" s="27">
        <v>582.69640200000003</v>
      </c>
      <c r="M196" s="27">
        <v>712.71032577999995</v>
      </c>
      <c r="N196" s="27">
        <v>666.52397400000007</v>
      </c>
      <c r="O196" s="27">
        <v>930.91299820350855</v>
      </c>
      <c r="P196" s="27">
        <v>393.00551689033313</v>
      </c>
      <c r="Q196" s="26">
        <f t="shared" si="12"/>
        <v>2631.4039109468422</v>
      </c>
      <c r="R196" s="111">
        <f t="shared" si="13"/>
        <v>2047.3100778536666</v>
      </c>
      <c r="S196" s="149">
        <f t="shared" si="19"/>
        <v>-537.90748131317537</v>
      </c>
      <c r="T196" s="149"/>
    </row>
    <row r="197" spans="1:20" s="109" customFormat="1" x14ac:dyDescent="0.25">
      <c r="A197" s="62" t="s">
        <v>373</v>
      </c>
      <c r="B197" s="1" t="s">
        <v>374</v>
      </c>
      <c r="C197" s="70" t="s">
        <v>321</v>
      </c>
      <c r="D197" s="89">
        <v>0</v>
      </c>
      <c r="E197" s="91">
        <v>0</v>
      </c>
      <c r="F197" s="91">
        <v>0.95399999999999996</v>
      </c>
      <c r="G197" s="91">
        <v>0</v>
      </c>
      <c r="H197" s="91">
        <v>0</v>
      </c>
      <c r="I197" s="91">
        <v>65.659473666666656</v>
      </c>
      <c r="J197" s="91">
        <v>65.659473666666656</v>
      </c>
      <c r="K197" s="91">
        <v>433.15499999999997</v>
      </c>
      <c r="L197" s="91">
        <v>433.15499999999997</v>
      </c>
      <c r="M197" s="91">
        <v>440.036</v>
      </c>
      <c r="N197" s="91">
        <v>469.61102</v>
      </c>
      <c r="O197" s="91">
        <v>104.91907767329377</v>
      </c>
      <c r="P197" s="91">
        <v>109.53189200000001</v>
      </c>
      <c r="Q197" s="26">
        <f t="shared" si="12"/>
        <v>1043.7695513399603</v>
      </c>
      <c r="R197" s="111">
        <f t="shared" si="13"/>
        <v>1077.9573856666666</v>
      </c>
      <c r="S197" s="149">
        <f t="shared" si="19"/>
        <v>4.6128143267062427</v>
      </c>
      <c r="T197" s="149"/>
    </row>
    <row r="198" spans="1:20" s="109" customFormat="1" x14ac:dyDescent="0.25">
      <c r="A198" s="62" t="s">
        <v>372</v>
      </c>
      <c r="B198" s="5" t="s">
        <v>472</v>
      </c>
      <c r="C198" s="70" t="s">
        <v>321</v>
      </c>
      <c r="D198" s="89">
        <v>150.28</v>
      </c>
      <c r="E198" s="91">
        <v>193.87899999999999</v>
      </c>
      <c r="F198" s="91">
        <v>66.34</v>
      </c>
      <c r="G198" s="91">
        <v>111.96225200000001</v>
      </c>
      <c r="H198" s="91">
        <v>111.96225200000001</v>
      </c>
      <c r="I198" s="91">
        <v>201.65869199999997</v>
      </c>
      <c r="J198" s="91">
        <v>201.65869199999997</v>
      </c>
      <c r="K198" s="91">
        <v>169.58930973</v>
      </c>
      <c r="L198" s="91">
        <v>169.58930973</v>
      </c>
      <c r="M198" s="91">
        <v>186.37072000000001</v>
      </c>
      <c r="N198" s="91">
        <v>129.31154907000001</v>
      </c>
      <c r="O198" s="91">
        <v>140.160528</v>
      </c>
      <c r="P198" s="91">
        <v>179.76388920838269</v>
      </c>
      <c r="Q198" s="26">
        <f t="shared" si="12"/>
        <v>809.74150172999998</v>
      </c>
      <c r="R198" s="111">
        <f t="shared" si="13"/>
        <v>792.28569200838263</v>
      </c>
      <c r="S198" s="149">
        <f t="shared" si="19"/>
        <v>39.603361208382694</v>
      </c>
      <c r="T198" s="149"/>
    </row>
    <row r="199" spans="1:20" s="109" customFormat="1" x14ac:dyDescent="0.25">
      <c r="A199" s="62" t="s">
        <v>375</v>
      </c>
      <c r="B199" s="5" t="s">
        <v>473</v>
      </c>
      <c r="C199" s="70" t="s">
        <v>321</v>
      </c>
      <c r="D199" s="89">
        <v>12.316000000000001</v>
      </c>
      <c r="E199" s="91">
        <v>15.976000000000001</v>
      </c>
      <c r="F199" s="91">
        <v>10.025</v>
      </c>
      <c r="G199" s="91">
        <v>19.180489000000001</v>
      </c>
      <c r="H199" s="91">
        <v>19.180489000000001</v>
      </c>
      <c r="I199" s="91">
        <v>20.036450000000002</v>
      </c>
      <c r="J199" s="91">
        <v>20.036450000000002</v>
      </c>
      <c r="K199" s="91">
        <v>13.605060000000002</v>
      </c>
      <c r="L199" s="91">
        <v>13.605060000000002</v>
      </c>
      <c r="M199" s="91">
        <v>63.831750393599997</v>
      </c>
      <c r="N199" s="91">
        <v>25.312403999999997</v>
      </c>
      <c r="O199" s="91">
        <v>25.759224217536005</v>
      </c>
      <c r="P199" s="91">
        <v>86.750894307999999</v>
      </c>
      <c r="Q199" s="26">
        <f t="shared" si="12"/>
        <v>142.41297361113601</v>
      </c>
      <c r="R199" s="111">
        <f t="shared" si="13"/>
        <v>164.88529730800002</v>
      </c>
      <c r="S199" s="149">
        <f t="shared" si="19"/>
        <v>60.991670090463998</v>
      </c>
      <c r="T199" s="149"/>
    </row>
    <row r="200" spans="1:20" s="109" customFormat="1" x14ac:dyDescent="0.25">
      <c r="A200" s="62" t="s">
        <v>376</v>
      </c>
      <c r="B200" s="5" t="s">
        <v>378</v>
      </c>
      <c r="C200" s="70" t="s">
        <v>321</v>
      </c>
      <c r="D200" s="89">
        <v>27.003</v>
      </c>
      <c r="E200" s="91">
        <v>121.771</v>
      </c>
      <c r="F200" s="91">
        <v>119.812</v>
      </c>
      <c r="G200" s="91">
        <v>18.019085</v>
      </c>
      <c r="H200" s="91">
        <v>18.019085</v>
      </c>
      <c r="I200" s="91">
        <v>243.77016837000002</v>
      </c>
      <c r="J200" s="91">
        <v>243.77016837000002</v>
      </c>
      <c r="K200" s="91">
        <v>246.51365508000001</v>
      </c>
      <c r="L200" s="91">
        <v>246.51365508000001</v>
      </c>
      <c r="M200" s="91">
        <v>465.68169316722583</v>
      </c>
      <c r="N200" s="91">
        <v>297.81863638000004</v>
      </c>
      <c r="O200" s="91">
        <v>277.68110759668133</v>
      </c>
      <c r="P200" s="91">
        <v>329.41228093686578</v>
      </c>
      <c r="Q200" s="26">
        <f t="shared" si="12"/>
        <v>1251.6657092139071</v>
      </c>
      <c r="R200" s="111">
        <f t="shared" si="13"/>
        <v>1135.5338257668659</v>
      </c>
      <c r="S200" s="149">
        <f t="shared" si="19"/>
        <v>51.731173340184455</v>
      </c>
      <c r="T200" s="149"/>
    </row>
    <row r="201" spans="1:20" s="109" customFormat="1" ht="31.5" x14ac:dyDescent="0.25">
      <c r="A201" s="62" t="s">
        <v>377</v>
      </c>
      <c r="B201" s="5" t="s">
        <v>590</v>
      </c>
      <c r="C201" s="70" t="s">
        <v>321</v>
      </c>
      <c r="D201" s="89">
        <v>188.744</v>
      </c>
      <c r="E201" s="91">
        <v>245.999</v>
      </c>
      <c r="F201" s="91">
        <v>373.32100000000003</v>
      </c>
      <c r="G201" s="91">
        <v>289.75216004999999</v>
      </c>
      <c r="H201" s="91">
        <v>289.75216004999999</v>
      </c>
      <c r="I201" s="91">
        <v>280.88864039000003</v>
      </c>
      <c r="J201" s="91">
        <v>280.88864039000003</v>
      </c>
      <c r="K201" s="91">
        <v>269.5521746</v>
      </c>
      <c r="L201" s="91">
        <v>269.5521746</v>
      </c>
      <c r="M201" s="91">
        <v>288.54972602082194</v>
      </c>
      <c r="N201" s="91">
        <v>275.70616148999994</v>
      </c>
      <c r="O201" s="91">
        <v>353.80955063344231</v>
      </c>
      <c r="P201" s="91">
        <v>259.78496581863391</v>
      </c>
      <c r="Q201" s="26">
        <f t="shared" si="12"/>
        <v>1482.5522516942642</v>
      </c>
      <c r="R201" s="111">
        <f t="shared" si="13"/>
        <v>1375.6841023486338</v>
      </c>
      <c r="S201" s="149">
        <f t="shared" si="19"/>
        <v>-94.024584814808406</v>
      </c>
      <c r="T201" s="149"/>
    </row>
    <row r="202" spans="1:20" s="109" customFormat="1" x14ac:dyDescent="0.25">
      <c r="A202" s="62" t="s">
        <v>399</v>
      </c>
      <c r="B202" s="5" t="s">
        <v>664</v>
      </c>
      <c r="C202" s="70" t="s">
        <v>321</v>
      </c>
      <c r="D202" s="89">
        <v>352.02700000000004</v>
      </c>
      <c r="E202" s="91">
        <v>373.75500000000102</v>
      </c>
      <c r="F202" s="91">
        <v>412.21999999999935</v>
      </c>
      <c r="G202" s="91">
        <v>535.31278798600033</v>
      </c>
      <c r="H202" s="91">
        <v>535.31278798600033</v>
      </c>
      <c r="I202" s="91">
        <v>1698.2320253999987</v>
      </c>
      <c r="J202" s="91">
        <v>1698.2320253999987</v>
      </c>
      <c r="K202" s="91">
        <v>1292.8180481899999</v>
      </c>
      <c r="L202" s="91">
        <v>1292.8180481899999</v>
      </c>
      <c r="M202" s="91">
        <v>1203.7625951430637</v>
      </c>
      <c r="N202" s="91">
        <f>N185-SUM(N188:N196,N186,N198:N201)</f>
        <v>1096.2175689719998</v>
      </c>
      <c r="O202" s="91">
        <v>1486.2583112978982</v>
      </c>
      <c r="P202" s="91">
        <f>P185-SUM(P188:P196,P186,P198:P201)</f>
        <v>1230.1887797588106</v>
      </c>
      <c r="Q202" s="26">
        <f t="shared" si="12"/>
        <v>6216.3837680169609</v>
      </c>
      <c r="R202" s="111">
        <f t="shared" si="13"/>
        <v>5852.7692103068093</v>
      </c>
      <c r="S202" s="149">
        <f t="shared" si="19"/>
        <v>-256.06953153908762</v>
      </c>
      <c r="T202" s="149"/>
    </row>
    <row r="203" spans="1:20" s="109" customFormat="1" ht="15.75" customHeight="1" x14ac:dyDescent="0.25">
      <c r="A203" s="62" t="s">
        <v>115</v>
      </c>
      <c r="B203" s="17" t="s">
        <v>613</v>
      </c>
      <c r="C203" s="70" t="s">
        <v>321</v>
      </c>
      <c r="D203" s="89">
        <v>14.803000000000001</v>
      </c>
      <c r="E203" s="27">
        <v>4.8049999999999997</v>
      </c>
      <c r="F203" s="27">
        <v>8.6359999999999992</v>
      </c>
      <c r="G203" s="27">
        <v>5.65</v>
      </c>
      <c r="H203" s="27">
        <v>5.65</v>
      </c>
      <c r="I203" s="27">
        <v>30.50828692</v>
      </c>
      <c r="J203" s="27">
        <v>30.50828692</v>
      </c>
      <c r="K203" s="27">
        <v>5.8619050000000001</v>
      </c>
      <c r="L203" s="27">
        <v>5.8619050000000001</v>
      </c>
      <c r="M203" s="27">
        <v>3.3964306999999998</v>
      </c>
      <c r="N203" s="27">
        <v>19.943835</v>
      </c>
      <c r="O203" s="27">
        <v>2.0499999999999998</v>
      </c>
      <c r="P203" s="27">
        <v>20.749751791111112</v>
      </c>
      <c r="Q203" s="26">
        <f t="shared" si="12"/>
        <v>47.466622619999995</v>
      </c>
      <c r="R203" s="111">
        <f t="shared" si="13"/>
        <v>82.713778711111118</v>
      </c>
      <c r="S203" s="149"/>
      <c r="T203" s="149"/>
    </row>
    <row r="204" spans="1:20" s="109" customFormat="1" ht="15.75" customHeight="1" x14ac:dyDescent="0.25">
      <c r="A204" s="62" t="s">
        <v>116</v>
      </c>
      <c r="B204" s="5" t="s">
        <v>36</v>
      </c>
      <c r="C204" s="70" t="s">
        <v>321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6">
        <v>0</v>
      </c>
      <c r="O204" s="22">
        <v>0</v>
      </c>
      <c r="P204" s="26">
        <v>0</v>
      </c>
      <c r="Q204" s="26">
        <f>G204+I204+K204+M204+O204</f>
        <v>0</v>
      </c>
      <c r="R204" s="111">
        <f t="shared" si="13"/>
        <v>0</v>
      </c>
      <c r="S204" s="149"/>
      <c r="T204" s="149"/>
    </row>
    <row r="205" spans="1:20" s="109" customFormat="1" ht="15.75" customHeight="1" x14ac:dyDescent="0.25">
      <c r="A205" s="62" t="s">
        <v>117</v>
      </c>
      <c r="B205" s="5" t="s">
        <v>60</v>
      </c>
      <c r="C205" s="70" t="s">
        <v>321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6">
        <v>0</v>
      </c>
      <c r="O205" s="22">
        <v>0</v>
      </c>
      <c r="P205" s="26">
        <v>0</v>
      </c>
      <c r="Q205" s="26">
        <f t="shared" si="12"/>
        <v>0</v>
      </c>
      <c r="R205" s="111">
        <f t="shared" si="13"/>
        <v>0</v>
      </c>
      <c r="S205" s="149"/>
      <c r="T205" s="149"/>
    </row>
    <row r="206" spans="1:20" s="109" customFormat="1" ht="34.5" customHeight="1" x14ac:dyDescent="0.25">
      <c r="A206" s="62" t="s">
        <v>225</v>
      </c>
      <c r="B206" s="1" t="s">
        <v>675</v>
      </c>
      <c r="C206" s="70" t="s">
        <v>321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6">
        <v>0</v>
      </c>
      <c r="O206" s="22">
        <v>0</v>
      </c>
      <c r="P206" s="26">
        <v>0</v>
      </c>
      <c r="Q206" s="26">
        <f t="shared" si="12"/>
        <v>0</v>
      </c>
      <c r="R206" s="111">
        <f t="shared" si="13"/>
        <v>0</v>
      </c>
      <c r="S206" s="149"/>
      <c r="T206" s="149"/>
    </row>
    <row r="207" spans="1:20" s="109" customFormat="1" ht="15.75" customHeight="1" x14ac:dyDescent="0.25">
      <c r="A207" s="62" t="s">
        <v>226</v>
      </c>
      <c r="B207" s="6" t="s">
        <v>192</v>
      </c>
      <c r="C207" s="70" t="s">
        <v>321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6">
        <v>0</v>
      </c>
      <c r="O207" s="22">
        <v>0</v>
      </c>
      <c r="P207" s="26">
        <v>0</v>
      </c>
      <c r="Q207" s="26">
        <f t="shared" si="12"/>
        <v>0</v>
      </c>
      <c r="R207" s="111">
        <f t="shared" si="13"/>
        <v>0</v>
      </c>
      <c r="S207" s="149"/>
      <c r="T207" s="149"/>
    </row>
    <row r="208" spans="1:20" s="109" customFormat="1" ht="15.75" customHeight="1" x14ac:dyDescent="0.25">
      <c r="A208" s="62" t="s">
        <v>227</v>
      </c>
      <c r="B208" s="6" t="s">
        <v>311</v>
      </c>
      <c r="C208" s="70" t="s">
        <v>321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6">
        <v>0</v>
      </c>
      <c r="O208" s="22">
        <v>0</v>
      </c>
      <c r="P208" s="26">
        <v>0</v>
      </c>
      <c r="Q208" s="26">
        <f t="shared" si="12"/>
        <v>0</v>
      </c>
      <c r="R208" s="111">
        <f t="shared" si="13"/>
        <v>0</v>
      </c>
      <c r="S208" s="149"/>
      <c r="T208" s="149"/>
    </row>
    <row r="209" spans="1:20" s="109" customFormat="1" x14ac:dyDescent="0.25">
      <c r="A209" s="62" t="s">
        <v>118</v>
      </c>
      <c r="B209" s="5" t="s">
        <v>665</v>
      </c>
      <c r="C209" s="70" t="s">
        <v>321</v>
      </c>
      <c r="D209" s="89">
        <v>14.803000000000001</v>
      </c>
      <c r="E209" s="27">
        <v>4.8049999999999997</v>
      </c>
      <c r="F209" s="27">
        <v>8.6359999999999992</v>
      </c>
      <c r="G209" s="27">
        <v>5.65</v>
      </c>
      <c r="H209" s="27">
        <v>5.65</v>
      </c>
      <c r="I209" s="27">
        <v>30.50828692</v>
      </c>
      <c r="J209" s="27">
        <v>30.50828692</v>
      </c>
      <c r="K209" s="27">
        <v>5.8619050000000001</v>
      </c>
      <c r="L209" s="27">
        <v>5.8619050000000001</v>
      </c>
      <c r="M209" s="27">
        <v>3.3964306999999998</v>
      </c>
      <c r="N209" s="27">
        <f>N203</f>
        <v>19.943835</v>
      </c>
      <c r="O209" s="27">
        <v>2.0499999999999998</v>
      </c>
      <c r="P209" s="27">
        <f>P203</f>
        <v>20.749751791111112</v>
      </c>
      <c r="Q209" s="26">
        <f t="shared" si="12"/>
        <v>47.466622619999995</v>
      </c>
      <c r="R209" s="111">
        <f t="shared" si="13"/>
        <v>82.713778711111118</v>
      </c>
      <c r="S209" s="149"/>
      <c r="T209" s="149"/>
    </row>
    <row r="210" spans="1:20" s="109" customFormat="1" x14ac:dyDescent="0.25">
      <c r="A210" s="62" t="s">
        <v>120</v>
      </c>
      <c r="B210" s="17" t="s">
        <v>614</v>
      </c>
      <c r="C210" s="70" t="s">
        <v>321</v>
      </c>
      <c r="D210" s="89">
        <v>555.91700000000003</v>
      </c>
      <c r="E210" s="27">
        <v>863.17700000000002</v>
      </c>
      <c r="F210" s="27">
        <v>1222.6379999999999</v>
      </c>
      <c r="G210" s="27">
        <v>4001.2345918012002</v>
      </c>
      <c r="H210" s="27">
        <v>4001.2345918012002</v>
      </c>
      <c r="I210" s="27">
        <v>10702.903</v>
      </c>
      <c r="J210" s="27">
        <v>10702.903</v>
      </c>
      <c r="K210" s="27">
        <v>5616.2375423091898</v>
      </c>
      <c r="L210" s="27">
        <v>5616.2375423091898</v>
      </c>
      <c r="M210" s="27">
        <v>5587.1694722002712</v>
      </c>
      <c r="N210" s="27">
        <v>3777.524311316</v>
      </c>
      <c r="O210" s="27">
        <v>2856.1910494430654</v>
      </c>
      <c r="P210" s="27">
        <v>5444.2612877440006</v>
      </c>
      <c r="Q210" s="26">
        <f t="shared" si="12"/>
        <v>28763.735655753728</v>
      </c>
      <c r="R210" s="111">
        <f t="shared" si="13"/>
        <v>29542.160733170389</v>
      </c>
      <c r="S210" s="149"/>
      <c r="T210" s="149"/>
    </row>
    <row r="211" spans="1:20" s="109" customFormat="1" x14ac:dyDescent="0.25">
      <c r="A211" s="62" t="s">
        <v>121</v>
      </c>
      <c r="B211" s="5" t="s">
        <v>615</v>
      </c>
      <c r="C211" s="70" t="s">
        <v>321</v>
      </c>
      <c r="D211" s="89">
        <v>555.91700000000003</v>
      </c>
      <c r="E211" s="27">
        <v>863.17700000000002</v>
      </c>
      <c r="F211" s="27">
        <v>1222.6379999999999</v>
      </c>
      <c r="G211" s="27">
        <v>4001.2345918012002</v>
      </c>
      <c r="H211" s="27">
        <v>4001.2345918012002</v>
      </c>
      <c r="I211" s="27">
        <v>10702.903</v>
      </c>
      <c r="J211" s="27">
        <v>10702.903</v>
      </c>
      <c r="K211" s="27">
        <v>5616.2375423091898</v>
      </c>
      <c r="L211" s="27">
        <v>5616.2375423091898</v>
      </c>
      <c r="M211" s="27">
        <v>5587.1694722002712</v>
      </c>
      <c r="N211" s="27">
        <f>N210</f>
        <v>3777.524311316</v>
      </c>
      <c r="O211" s="27">
        <v>2856.1910494430654</v>
      </c>
      <c r="P211" s="27">
        <f>P210</f>
        <v>5444.2612877440006</v>
      </c>
      <c r="Q211" s="26">
        <f t="shared" si="12"/>
        <v>28763.735655753728</v>
      </c>
      <c r="R211" s="111">
        <f t="shared" si="13"/>
        <v>29542.160733170389</v>
      </c>
      <c r="S211" s="149"/>
      <c r="T211" s="149"/>
    </row>
    <row r="212" spans="1:20" s="109" customFormat="1" ht="15.75" customHeight="1" x14ac:dyDescent="0.25">
      <c r="A212" s="62" t="s">
        <v>228</v>
      </c>
      <c r="B212" s="1" t="s">
        <v>443</v>
      </c>
      <c r="C212" s="70" t="s">
        <v>321</v>
      </c>
      <c r="D212" s="89">
        <v>0</v>
      </c>
      <c r="E212" s="26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6">
        <v>0</v>
      </c>
      <c r="O212" s="22">
        <v>0</v>
      </c>
      <c r="P212" s="26">
        <v>0</v>
      </c>
      <c r="Q212" s="26">
        <f t="shared" si="12"/>
        <v>0</v>
      </c>
      <c r="R212" s="111">
        <f t="shared" si="13"/>
        <v>0</v>
      </c>
      <c r="S212" s="149"/>
      <c r="T212" s="149"/>
    </row>
    <row r="213" spans="1:20" s="109" customFormat="1" ht="15.75" customHeight="1" x14ac:dyDescent="0.25">
      <c r="A213" s="62" t="s">
        <v>229</v>
      </c>
      <c r="B213" s="1" t="s">
        <v>444</v>
      </c>
      <c r="C213" s="70" t="s">
        <v>321</v>
      </c>
      <c r="D213" s="89">
        <v>0</v>
      </c>
      <c r="E213" s="26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6">
        <v>0</v>
      </c>
      <c r="O213" s="22">
        <v>0</v>
      </c>
      <c r="P213" s="26">
        <v>0</v>
      </c>
      <c r="Q213" s="26">
        <f t="shared" si="12"/>
        <v>0</v>
      </c>
      <c r="R213" s="111">
        <f t="shared" si="13"/>
        <v>0</v>
      </c>
      <c r="S213" s="149"/>
      <c r="T213" s="149"/>
    </row>
    <row r="214" spans="1:20" s="109" customFormat="1" ht="31.5" customHeight="1" x14ac:dyDescent="0.25">
      <c r="A214" s="62" t="s">
        <v>230</v>
      </c>
      <c r="B214" s="1" t="s">
        <v>445</v>
      </c>
      <c r="C214" s="70" t="s">
        <v>321</v>
      </c>
      <c r="D214" s="89">
        <v>0</v>
      </c>
      <c r="E214" s="26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6">
        <v>0</v>
      </c>
      <c r="O214" s="22">
        <v>0</v>
      </c>
      <c r="P214" s="26">
        <v>0</v>
      </c>
      <c r="Q214" s="26">
        <f t="shared" si="12"/>
        <v>0</v>
      </c>
      <c r="R214" s="111">
        <f t="shared" si="13"/>
        <v>0</v>
      </c>
      <c r="S214" s="149"/>
      <c r="T214" s="149"/>
    </row>
    <row r="215" spans="1:20" s="109" customFormat="1" ht="15.75" customHeight="1" x14ac:dyDescent="0.25">
      <c r="A215" s="62" t="s">
        <v>231</v>
      </c>
      <c r="B215" s="1" t="s">
        <v>446</v>
      </c>
      <c r="C215" s="70" t="s">
        <v>321</v>
      </c>
      <c r="D215" s="89">
        <v>0</v>
      </c>
      <c r="E215" s="26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6">
        <v>0</v>
      </c>
      <c r="O215" s="22">
        <v>0</v>
      </c>
      <c r="P215" s="26">
        <v>0</v>
      </c>
      <c r="Q215" s="26">
        <f t="shared" si="12"/>
        <v>0</v>
      </c>
      <c r="R215" s="111">
        <f t="shared" si="13"/>
        <v>0</v>
      </c>
      <c r="S215" s="149"/>
      <c r="T215" s="149"/>
    </row>
    <row r="216" spans="1:20" s="109" customFormat="1" ht="15.75" customHeight="1" x14ac:dyDescent="0.25">
      <c r="A216" s="62" t="s">
        <v>364</v>
      </c>
      <c r="B216" s="1" t="s">
        <v>447</v>
      </c>
      <c r="C216" s="70" t="s">
        <v>321</v>
      </c>
      <c r="D216" s="89">
        <v>0</v>
      </c>
      <c r="E216" s="26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6">
        <v>0</v>
      </c>
      <c r="O216" s="22">
        <v>0</v>
      </c>
      <c r="P216" s="26">
        <v>0</v>
      </c>
      <c r="Q216" s="26">
        <f t="shared" si="12"/>
        <v>0</v>
      </c>
      <c r="R216" s="111">
        <f t="shared" si="13"/>
        <v>0</v>
      </c>
      <c r="S216" s="149"/>
      <c r="T216" s="149"/>
    </row>
    <row r="217" spans="1:20" s="109" customFormat="1" ht="15.75" customHeight="1" x14ac:dyDescent="0.25">
      <c r="A217" s="62" t="s">
        <v>365</v>
      </c>
      <c r="B217" s="1" t="s">
        <v>119</v>
      </c>
      <c r="C217" s="70" t="s">
        <v>321</v>
      </c>
      <c r="D217" s="89">
        <v>0</v>
      </c>
      <c r="E217" s="26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6">
        <v>0</v>
      </c>
      <c r="O217" s="22">
        <v>0</v>
      </c>
      <c r="P217" s="26">
        <v>0</v>
      </c>
      <c r="Q217" s="26">
        <f t="shared" si="12"/>
        <v>0</v>
      </c>
      <c r="R217" s="111">
        <f t="shared" si="13"/>
        <v>0</v>
      </c>
      <c r="S217" s="149"/>
      <c r="T217" s="149"/>
    </row>
    <row r="218" spans="1:20" s="109" customFormat="1" ht="15.75" customHeight="1" x14ac:dyDescent="0.25">
      <c r="A218" s="62" t="s">
        <v>122</v>
      </c>
      <c r="B218" s="5" t="s">
        <v>48</v>
      </c>
      <c r="C218" s="70" t="s">
        <v>321</v>
      </c>
      <c r="D218" s="89">
        <v>0</v>
      </c>
      <c r="E218" s="26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6">
        <v>0</v>
      </c>
      <c r="O218" s="22">
        <v>0</v>
      </c>
      <c r="P218" s="26">
        <v>0</v>
      </c>
      <c r="Q218" s="26">
        <f t="shared" si="12"/>
        <v>0</v>
      </c>
      <c r="R218" s="111">
        <f t="shared" si="13"/>
        <v>0</v>
      </c>
      <c r="S218" s="149"/>
      <c r="T218" s="149"/>
    </row>
    <row r="219" spans="1:20" s="109" customFormat="1" ht="15.75" customHeight="1" x14ac:dyDescent="0.25">
      <c r="A219" s="62" t="s">
        <v>123</v>
      </c>
      <c r="B219" s="5" t="s">
        <v>674</v>
      </c>
      <c r="C219" s="70" t="s">
        <v>321</v>
      </c>
      <c r="D219" s="89">
        <v>0</v>
      </c>
      <c r="E219" s="26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6">
        <v>0</v>
      </c>
      <c r="O219" s="22">
        <v>0</v>
      </c>
      <c r="P219" s="26">
        <v>0</v>
      </c>
      <c r="Q219" s="26">
        <f t="shared" si="12"/>
        <v>0</v>
      </c>
      <c r="R219" s="111">
        <f t="shared" si="13"/>
        <v>0</v>
      </c>
      <c r="S219" s="149"/>
      <c r="T219" s="149"/>
    </row>
    <row r="220" spans="1:20" s="109" customFormat="1" ht="15.75" customHeight="1" x14ac:dyDescent="0.25">
      <c r="A220" s="62" t="s">
        <v>507</v>
      </c>
      <c r="B220" s="5" t="s">
        <v>440</v>
      </c>
      <c r="C220" s="70" t="s">
        <v>84</v>
      </c>
      <c r="D220" s="89">
        <v>0</v>
      </c>
      <c r="E220" s="26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6">
        <v>0</v>
      </c>
      <c r="O220" s="22">
        <v>0</v>
      </c>
      <c r="P220" s="26">
        <v>0</v>
      </c>
      <c r="Q220" s="26">
        <f t="shared" si="12"/>
        <v>0</v>
      </c>
      <c r="R220" s="111">
        <f t="shared" si="13"/>
        <v>0</v>
      </c>
      <c r="S220" s="149"/>
      <c r="T220" s="149"/>
    </row>
    <row r="221" spans="1:20" s="109" customFormat="1" ht="31.5" customHeight="1" x14ac:dyDescent="0.25">
      <c r="A221" s="62" t="s">
        <v>508</v>
      </c>
      <c r="B221" s="5" t="s">
        <v>509</v>
      </c>
      <c r="C221" s="70" t="s">
        <v>321</v>
      </c>
      <c r="D221" s="89">
        <v>0</v>
      </c>
      <c r="E221" s="26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6">
        <v>0</v>
      </c>
      <c r="O221" s="22">
        <v>0</v>
      </c>
      <c r="P221" s="26">
        <v>0</v>
      </c>
      <c r="Q221" s="26">
        <f t="shared" si="12"/>
        <v>0</v>
      </c>
      <c r="R221" s="111">
        <f t="shared" si="13"/>
        <v>0</v>
      </c>
      <c r="S221" s="149"/>
      <c r="T221" s="149"/>
    </row>
    <row r="222" spans="1:20" s="109" customFormat="1" x14ac:dyDescent="0.25">
      <c r="A222" s="62" t="s">
        <v>124</v>
      </c>
      <c r="B222" s="17" t="s">
        <v>616</v>
      </c>
      <c r="C222" s="70" t="s">
        <v>321</v>
      </c>
      <c r="D222" s="89">
        <v>1916.4</v>
      </c>
      <c r="E222" s="27">
        <v>1685.6980000000001</v>
      </c>
      <c r="F222" s="27">
        <v>4575.4380000000001</v>
      </c>
      <c r="G222" s="27">
        <v>5221.3776553299995</v>
      </c>
      <c r="H222" s="27">
        <v>5221.3776553299995</v>
      </c>
      <c r="I222" s="27">
        <v>7834.5557143000005</v>
      </c>
      <c r="J222" s="27">
        <v>7834.5557143000005</v>
      </c>
      <c r="K222" s="27">
        <v>3508.2324310000004</v>
      </c>
      <c r="L222" s="27">
        <v>3508.2324310000004</v>
      </c>
      <c r="M222" s="27">
        <v>4706.3562318412523</v>
      </c>
      <c r="N222" s="27">
        <v>2532.5634440399999</v>
      </c>
      <c r="O222" s="27">
        <v>2457.8312683999998</v>
      </c>
      <c r="P222" s="27">
        <v>7923.7311494051328</v>
      </c>
      <c r="Q222" s="26">
        <f t="shared" si="12"/>
        <v>23728.353300871251</v>
      </c>
      <c r="R222" s="111">
        <f t="shared" si="13"/>
        <v>27020.460394075129</v>
      </c>
      <c r="S222" s="149"/>
      <c r="T222" s="149"/>
    </row>
    <row r="223" spans="1:20" s="109" customFormat="1" x14ac:dyDescent="0.25">
      <c r="A223" s="62" t="s">
        <v>125</v>
      </c>
      <c r="B223" s="5" t="s">
        <v>49</v>
      </c>
      <c r="C223" s="70" t="s">
        <v>321</v>
      </c>
      <c r="D223" s="89">
        <v>0</v>
      </c>
      <c r="E223" s="27">
        <v>0</v>
      </c>
      <c r="F223" s="27">
        <v>0</v>
      </c>
      <c r="G223" s="27">
        <v>37.052635909999722</v>
      </c>
      <c r="H223" s="27">
        <v>37.052635909999722</v>
      </c>
      <c r="I223" s="27">
        <v>109.092</v>
      </c>
      <c r="J223" s="27">
        <v>109.092</v>
      </c>
      <c r="K223" s="27">
        <v>52.107124660000004</v>
      </c>
      <c r="L223" s="27">
        <v>52.107124660000004</v>
      </c>
      <c r="M223" s="27">
        <v>1.2068178112520378</v>
      </c>
      <c r="N223" s="27">
        <v>7.5682514000000003</v>
      </c>
      <c r="O223" s="27">
        <v>1.2789999999999999</v>
      </c>
      <c r="P223" s="27">
        <v>7.3409378951320292</v>
      </c>
      <c r="Q223" s="26">
        <f t="shared" si="12"/>
        <v>200.73757838125178</v>
      </c>
      <c r="R223" s="111">
        <f t="shared" si="13"/>
        <v>213.16094986513178</v>
      </c>
      <c r="S223" s="149"/>
      <c r="T223" s="149"/>
    </row>
    <row r="224" spans="1:20" s="109" customFormat="1" x14ac:dyDescent="0.25">
      <c r="A224" s="62" t="s">
        <v>126</v>
      </c>
      <c r="B224" s="5" t="s">
        <v>617</v>
      </c>
      <c r="C224" s="70" t="s">
        <v>321</v>
      </c>
      <c r="D224" s="89">
        <v>1916.4</v>
      </c>
      <c r="E224" s="27">
        <v>1685</v>
      </c>
      <c r="F224" s="27">
        <v>3749.7069999999999</v>
      </c>
      <c r="G224" s="27">
        <v>1945.73421942</v>
      </c>
      <c r="H224" s="27">
        <v>1945.73421942</v>
      </c>
      <c r="I224" s="27">
        <v>1098.1354074200001</v>
      </c>
      <c r="J224" s="27">
        <v>1098.1354074200001</v>
      </c>
      <c r="K224" s="27">
        <v>198</v>
      </c>
      <c r="L224" s="27">
        <v>198</v>
      </c>
      <c r="M224" s="27">
        <v>1666</v>
      </c>
      <c r="N224" s="27">
        <v>1420.0135768099999</v>
      </c>
      <c r="O224" s="27">
        <v>1000</v>
      </c>
      <c r="P224" s="27">
        <v>4413.45</v>
      </c>
      <c r="Q224" s="26">
        <f t="shared" si="12"/>
        <v>5907.8696268399999</v>
      </c>
      <c r="R224" s="111">
        <f t="shared" si="13"/>
        <v>9075.3332036499996</v>
      </c>
      <c r="S224" s="149"/>
      <c r="T224" s="149"/>
    </row>
    <row r="225" spans="1:20" s="109" customFormat="1" x14ac:dyDescent="0.25">
      <c r="A225" s="62" t="s">
        <v>178</v>
      </c>
      <c r="B225" s="1" t="s">
        <v>666</v>
      </c>
      <c r="C225" s="70" t="s">
        <v>321</v>
      </c>
      <c r="D225" s="89">
        <v>1208</v>
      </c>
      <c r="E225" s="27">
        <v>292</v>
      </c>
      <c r="F225" s="27">
        <v>398.70699999999999</v>
      </c>
      <c r="G225" s="27">
        <v>1945.73421942</v>
      </c>
      <c r="H225" s="27">
        <v>1945.73421942</v>
      </c>
      <c r="I225" s="27">
        <v>381.13540742000009</v>
      </c>
      <c r="J225" s="27">
        <v>381.13540742000009</v>
      </c>
      <c r="K225" s="27">
        <v>198</v>
      </c>
      <c r="L225" s="27">
        <v>198</v>
      </c>
      <c r="M225" s="27">
        <v>1666</v>
      </c>
      <c r="N225" s="27">
        <f>N224-N227-N226</f>
        <v>840.0135768099999</v>
      </c>
      <c r="O225" s="27">
        <v>1000</v>
      </c>
      <c r="P225" s="27">
        <f>P224-P227-P226</f>
        <v>800</v>
      </c>
      <c r="Q225" s="26">
        <f t="shared" si="12"/>
        <v>5190.8696268399999</v>
      </c>
      <c r="R225" s="111">
        <f t="shared" si="13"/>
        <v>4164.8832036499998</v>
      </c>
      <c r="S225" s="149"/>
      <c r="T225" s="149"/>
    </row>
    <row r="226" spans="1:20" s="109" customFormat="1" x14ac:dyDescent="0.25">
      <c r="A226" s="62" t="s">
        <v>179</v>
      </c>
      <c r="B226" s="1" t="s">
        <v>676</v>
      </c>
      <c r="C226" s="70" t="s">
        <v>321</v>
      </c>
      <c r="D226" s="89">
        <v>0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400</v>
      </c>
      <c r="O226" s="27">
        <v>0</v>
      </c>
      <c r="P226" s="27">
        <v>463</v>
      </c>
      <c r="Q226" s="26">
        <f t="shared" si="12"/>
        <v>0</v>
      </c>
      <c r="R226" s="111">
        <f t="shared" si="13"/>
        <v>863</v>
      </c>
      <c r="S226" s="149"/>
      <c r="T226" s="149"/>
    </row>
    <row r="227" spans="1:20" s="109" customFormat="1" x14ac:dyDescent="0.25">
      <c r="A227" s="62" t="s">
        <v>214</v>
      </c>
      <c r="B227" s="1" t="s">
        <v>52</v>
      </c>
      <c r="C227" s="70" t="s">
        <v>321</v>
      </c>
      <c r="D227" s="89">
        <v>708</v>
      </c>
      <c r="E227" s="27">
        <v>1393</v>
      </c>
      <c r="F227" s="27">
        <v>3351</v>
      </c>
      <c r="G227" s="27">
        <v>0</v>
      </c>
      <c r="H227" s="27">
        <v>0</v>
      </c>
      <c r="I227" s="27">
        <v>717</v>
      </c>
      <c r="J227" s="27">
        <v>717</v>
      </c>
      <c r="K227" s="27">
        <v>0</v>
      </c>
      <c r="L227" s="27">
        <v>0</v>
      </c>
      <c r="M227" s="27">
        <v>0</v>
      </c>
      <c r="N227" s="27">
        <v>180</v>
      </c>
      <c r="O227" s="27">
        <v>0</v>
      </c>
      <c r="P227" s="27">
        <v>3150.45</v>
      </c>
      <c r="Q227" s="26">
        <f t="shared" si="12"/>
        <v>717</v>
      </c>
      <c r="R227" s="111">
        <f t="shared" si="13"/>
        <v>4047.45</v>
      </c>
      <c r="S227" s="149"/>
      <c r="T227" s="149"/>
    </row>
    <row r="228" spans="1:20" s="109" customFormat="1" x14ac:dyDescent="0.25">
      <c r="A228" s="62" t="s">
        <v>127</v>
      </c>
      <c r="B228" s="5" t="s">
        <v>494</v>
      </c>
      <c r="C228" s="70" t="s">
        <v>321</v>
      </c>
      <c r="D228" s="27">
        <v>0</v>
      </c>
      <c r="E228" s="27">
        <v>0</v>
      </c>
      <c r="F228" s="27">
        <v>825.73099999999999</v>
      </c>
      <c r="G228" s="27">
        <v>3238.5907999999999</v>
      </c>
      <c r="H228" s="27">
        <v>3238.5907999999999</v>
      </c>
      <c r="I228" s="27">
        <v>6627.3283068800001</v>
      </c>
      <c r="J228" s="27">
        <v>6627.3283068800001</v>
      </c>
      <c r="K228" s="27">
        <v>3258.12530634</v>
      </c>
      <c r="L228" s="27">
        <v>3258.12530634</v>
      </c>
      <c r="M228" s="27">
        <v>3039.1494140300001</v>
      </c>
      <c r="N228" s="27">
        <v>1104.98161583</v>
      </c>
      <c r="O228" s="27">
        <v>1456.5522684</v>
      </c>
      <c r="P228" s="27">
        <v>3502.9402115100002</v>
      </c>
      <c r="Q228" s="26">
        <f>G228+I228+K228+M228+O228</f>
        <v>17619.74609565</v>
      </c>
      <c r="R228" s="127">
        <f t="shared" si="13"/>
        <v>17731.966240559999</v>
      </c>
      <c r="S228" s="149"/>
      <c r="T228" s="149"/>
    </row>
    <row r="229" spans="1:20" s="109" customFormat="1" ht="16.5" customHeight="1" x14ac:dyDescent="0.25">
      <c r="A229" s="62" t="s">
        <v>128</v>
      </c>
      <c r="B229" s="5" t="s">
        <v>618</v>
      </c>
      <c r="C229" s="70" t="s">
        <v>321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5">
        <v>0</v>
      </c>
      <c r="S229" s="149"/>
      <c r="T229" s="149"/>
    </row>
    <row r="230" spans="1:20" s="109" customFormat="1" x14ac:dyDescent="0.25">
      <c r="A230" s="62" t="s">
        <v>232</v>
      </c>
      <c r="B230" s="1" t="s">
        <v>238</v>
      </c>
      <c r="C230" s="70" t="s">
        <v>321</v>
      </c>
      <c r="D230" s="27">
        <v>0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5">
        <v>0</v>
      </c>
      <c r="S230" s="149"/>
      <c r="T230" s="149"/>
    </row>
    <row r="231" spans="1:20" s="109" customFormat="1" x14ac:dyDescent="0.25">
      <c r="A231" s="62" t="s">
        <v>233</v>
      </c>
      <c r="B231" s="1" t="s">
        <v>667</v>
      </c>
      <c r="C231" s="70" t="s">
        <v>321</v>
      </c>
      <c r="D231" s="27">
        <v>0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5">
        <v>0</v>
      </c>
      <c r="S231" s="149"/>
      <c r="T231" s="149"/>
    </row>
    <row r="232" spans="1:20" s="109" customFormat="1" x14ac:dyDescent="0.25">
      <c r="A232" s="62" t="s">
        <v>234</v>
      </c>
      <c r="B232" s="5" t="s">
        <v>212</v>
      </c>
      <c r="C232" s="70" t="s">
        <v>321</v>
      </c>
      <c r="D232" s="27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5">
        <v>0</v>
      </c>
      <c r="S232" s="149"/>
      <c r="T232" s="149"/>
    </row>
    <row r="233" spans="1:20" s="109" customFormat="1" x14ac:dyDescent="0.25">
      <c r="A233" s="62" t="s">
        <v>235</v>
      </c>
      <c r="B233" s="5" t="s">
        <v>213</v>
      </c>
      <c r="C233" s="70" t="s">
        <v>321</v>
      </c>
      <c r="D233" s="27">
        <v>0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5">
        <v>0</v>
      </c>
      <c r="S233" s="149"/>
      <c r="T233" s="149"/>
    </row>
    <row r="234" spans="1:20" s="109" customFormat="1" x14ac:dyDescent="0.25">
      <c r="A234" s="62" t="s">
        <v>236</v>
      </c>
      <c r="B234" s="5" t="s">
        <v>668</v>
      </c>
      <c r="C234" s="70" t="s">
        <v>321</v>
      </c>
      <c r="D234" s="89">
        <v>0</v>
      </c>
      <c r="E234" s="27">
        <v>0.69800000000009277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f>N222-N223-N224-N228</f>
        <v>0</v>
      </c>
      <c r="O234" s="27">
        <v>0</v>
      </c>
      <c r="P234" s="27">
        <f>P222-P223-P224-P228</f>
        <v>0</v>
      </c>
      <c r="Q234" s="26">
        <f t="shared" ref="Q234:Q241" si="20">G234+I234+K234+M234+O234</f>
        <v>0</v>
      </c>
      <c r="R234" s="111">
        <f t="shared" ref="R234:R241" si="21">H234+J234+L234+N234+P234</f>
        <v>0</v>
      </c>
      <c r="S234" s="149"/>
      <c r="T234" s="149"/>
    </row>
    <row r="235" spans="1:20" s="109" customFormat="1" x14ac:dyDescent="0.25">
      <c r="A235" s="62" t="s">
        <v>129</v>
      </c>
      <c r="B235" s="17" t="s">
        <v>619</v>
      </c>
      <c r="C235" s="70" t="s">
        <v>321</v>
      </c>
      <c r="D235" s="89">
        <v>2065</v>
      </c>
      <c r="E235" s="27">
        <v>1393</v>
      </c>
      <c r="F235" s="27">
        <v>3745.2689999999998</v>
      </c>
      <c r="G235" s="27">
        <v>1945.73421942</v>
      </c>
      <c r="H235" s="27">
        <v>1945.73421942</v>
      </c>
      <c r="I235" s="27">
        <v>1193.2794084099999</v>
      </c>
      <c r="J235" s="27">
        <v>1193.2794084099999</v>
      </c>
      <c r="K235" s="27">
        <v>200</v>
      </c>
      <c r="L235" s="27">
        <v>200</v>
      </c>
      <c r="M235" s="27">
        <v>840</v>
      </c>
      <c r="N235" s="27">
        <v>1030.01357682</v>
      </c>
      <c r="O235" s="27">
        <v>1000</v>
      </c>
      <c r="P235" s="27">
        <v>4030.9843599999999</v>
      </c>
      <c r="Q235" s="26">
        <f t="shared" si="20"/>
        <v>5179.0136278299997</v>
      </c>
      <c r="R235" s="111">
        <f t="shared" si="21"/>
        <v>8400.0115646499999</v>
      </c>
      <c r="S235" s="149"/>
      <c r="T235" s="149"/>
    </row>
    <row r="236" spans="1:20" s="109" customFormat="1" x14ac:dyDescent="0.25">
      <c r="A236" s="62" t="s">
        <v>130</v>
      </c>
      <c r="B236" s="5" t="s">
        <v>683</v>
      </c>
      <c r="C236" s="70" t="s">
        <v>321</v>
      </c>
      <c r="D236" s="89">
        <v>1665</v>
      </c>
      <c r="E236" s="27">
        <v>1393</v>
      </c>
      <c r="F236" s="27">
        <v>3744.7070000000003</v>
      </c>
      <c r="G236" s="27">
        <v>1945.73421942</v>
      </c>
      <c r="H236" s="27">
        <v>1945.73421942</v>
      </c>
      <c r="I236" s="27">
        <v>1098.13540842</v>
      </c>
      <c r="J236" s="27">
        <v>1098.13540842</v>
      </c>
      <c r="K236" s="27">
        <v>200</v>
      </c>
      <c r="L236" s="27">
        <v>200</v>
      </c>
      <c r="M236" s="27">
        <v>840</v>
      </c>
      <c r="N236" s="27">
        <v>1020.01357682</v>
      </c>
      <c r="O236" s="27">
        <v>1000</v>
      </c>
      <c r="P236" s="27">
        <v>3913.45</v>
      </c>
      <c r="Q236" s="26">
        <f t="shared" si="20"/>
        <v>5083.8696278400002</v>
      </c>
      <c r="R236" s="111">
        <f t="shared" si="21"/>
        <v>8177.3332046599999</v>
      </c>
      <c r="S236" s="149"/>
      <c r="T236" s="149"/>
    </row>
    <row r="237" spans="1:20" s="109" customFormat="1" x14ac:dyDescent="0.25">
      <c r="A237" s="62" t="s">
        <v>686</v>
      </c>
      <c r="B237" s="1" t="s">
        <v>666</v>
      </c>
      <c r="C237" s="70" t="s">
        <v>321</v>
      </c>
      <c r="D237" s="89">
        <v>957</v>
      </c>
      <c r="E237" s="27">
        <v>0</v>
      </c>
      <c r="F237" s="27">
        <v>393.70700000000033</v>
      </c>
      <c r="G237" s="27">
        <v>1945.73421942</v>
      </c>
      <c r="H237" s="27">
        <v>1945.73421942</v>
      </c>
      <c r="I237" s="27">
        <v>381.13540841999998</v>
      </c>
      <c r="J237" s="27">
        <v>381.13540841999998</v>
      </c>
      <c r="K237" s="27">
        <v>200</v>
      </c>
      <c r="L237" s="27">
        <v>200</v>
      </c>
      <c r="M237" s="27">
        <v>840</v>
      </c>
      <c r="N237" s="27">
        <f>N236-N239</f>
        <v>840.01357682000003</v>
      </c>
      <c r="O237" s="27">
        <v>1000</v>
      </c>
      <c r="P237" s="27">
        <f>P236-P239-P238</f>
        <v>700</v>
      </c>
      <c r="Q237" s="26">
        <f t="shared" si="20"/>
        <v>4366.8696278400002</v>
      </c>
      <c r="R237" s="111">
        <f t="shared" si="21"/>
        <v>4066.88320466</v>
      </c>
      <c r="S237" s="149"/>
      <c r="T237" s="149"/>
    </row>
    <row r="238" spans="1:20" s="109" customFormat="1" x14ac:dyDescent="0.25">
      <c r="A238" s="62" t="s">
        <v>687</v>
      </c>
      <c r="B238" s="1" t="s">
        <v>676</v>
      </c>
      <c r="C238" s="70" t="s">
        <v>321</v>
      </c>
      <c r="D238" s="89">
        <v>0</v>
      </c>
      <c r="E238" s="91">
        <v>0</v>
      </c>
      <c r="F238" s="91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6">
        <v>0</v>
      </c>
      <c r="O238" s="22">
        <v>0</v>
      </c>
      <c r="P238" s="26">
        <v>63</v>
      </c>
      <c r="Q238" s="26">
        <f t="shared" si="20"/>
        <v>0</v>
      </c>
      <c r="R238" s="111">
        <f t="shared" si="21"/>
        <v>63</v>
      </c>
      <c r="S238" s="149"/>
      <c r="T238" s="149"/>
    </row>
    <row r="239" spans="1:20" s="109" customFormat="1" x14ac:dyDescent="0.25">
      <c r="A239" s="62" t="s">
        <v>688</v>
      </c>
      <c r="B239" s="1" t="s">
        <v>52</v>
      </c>
      <c r="C239" s="70" t="s">
        <v>321</v>
      </c>
      <c r="D239" s="89">
        <v>708</v>
      </c>
      <c r="E239" s="27">
        <v>1393</v>
      </c>
      <c r="F239" s="27">
        <v>3351</v>
      </c>
      <c r="G239" s="27">
        <v>0</v>
      </c>
      <c r="H239" s="27">
        <v>0</v>
      </c>
      <c r="I239" s="27">
        <v>717</v>
      </c>
      <c r="J239" s="27">
        <v>717</v>
      </c>
      <c r="K239" s="27">
        <v>0</v>
      </c>
      <c r="L239" s="27">
        <v>0</v>
      </c>
      <c r="M239" s="27">
        <v>0</v>
      </c>
      <c r="N239" s="27">
        <f>N227</f>
        <v>180</v>
      </c>
      <c r="O239" s="27">
        <v>0</v>
      </c>
      <c r="P239" s="27">
        <f>P227</f>
        <v>3150.45</v>
      </c>
      <c r="Q239" s="26">
        <f t="shared" si="20"/>
        <v>717</v>
      </c>
      <c r="R239" s="111">
        <f t="shared" si="21"/>
        <v>4047.45</v>
      </c>
      <c r="S239" s="149"/>
      <c r="T239" s="149"/>
    </row>
    <row r="240" spans="1:20" s="109" customFormat="1" x14ac:dyDescent="0.25">
      <c r="A240" s="62" t="s">
        <v>131</v>
      </c>
      <c r="B240" s="5" t="s">
        <v>7</v>
      </c>
      <c r="C240" s="70" t="s">
        <v>321</v>
      </c>
      <c r="D240" s="89">
        <v>0</v>
      </c>
      <c r="E240" s="27">
        <v>0</v>
      </c>
      <c r="F240" s="27">
        <v>0</v>
      </c>
      <c r="G240" s="27">
        <v>0</v>
      </c>
      <c r="H240" s="27">
        <v>0</v>
      </c>
      <c r="I240" s="27">
        <v>95.143999989999998</v>
      </c>
      <c r="J240" s="27">
        <v>95.143999989999998</v>
      </c>
      <c r="K240" s="27">
        <v>0</v>
      </c>
      <c r="L240" s="27">
        <v>0</v>
      </c>
      <c r="M240" s="27">
        <v>0</v>
      </c>
      <c r="N240" s="27">
        <v>0</v>
      </c>
      <c r="O240" s="27">
        <v>0</v>
      </c>
      <c r="P240" s="27">
        <v>114.134</v>
      </c>
      <c r="Q240" s="26">
        <f t="shared" si="20"/>
        <v>95.143999989999998</v>
      </c>
      <c r="R240" s="111">
        <f t="shared" si="21"/>
        <v>209.27799999000001</v>
      </c>
      <c r="S240" s="149"/>
      <c r="T240" s="149"/>
    </row>
    <row r="241" spans="1:20" s="109" customFormat="1" x14ac:dyDescent="0.25">
      <c r="A241" s="62" t="s">
        <v>237</v>
      </c>
      <c r="B241" s="5" t="s">
        <v>669</v>
      </c>
      <c r="C241" s="70" t="s">
        <v>321</v>
      </c>
      <c r="D241" s="89">
        <v>400</v>
      </c>
      <c r="E241" s="91">
        <v>0</v>
      </c>
      <c r="F241" s="91">
        <v>0.56199999999944339</v>
      </c>
      <c r="G241" s="91">
        <v>0</v>
      </c>
      <c r="H241" s="91">
        <v>0</v>
      </c>
      <c r="I241" s="91">
        <v>-1.1368683772161603E-13</v>
      </c>
      <c r="J241" s="91">
        <v>-1.1368683772161603E-13</v>
      </c>
      <c r="K241" s="91">
        <v>0</v>
      </c>
      <c r="L241" s="91">
        <v>0</v>
      </c>
      <c r="M241" s="91">
        <v>0</v>
      </c>
      <c r="N241" s="91">
        <f>N235-N236-N240</f>
        <v>10</v>
      </c>
      <c r="O241" s="91">
        <v>0</v>
      </c>
      <c r="P241" s="91">
        <f>P235-P236-P240</f>
        <v>3.4003600000001057</v>
      </c>
      <c r="Q241" s="26">
        <f t="shared" si="20"/>
        <v>-1.1368683772161603E-13</v>
      </c>
      <c r="R241" s="111">
        <f t="shared" si="21"/>
        <v>13.400359999999992</v>
      </c>
      <c r="S241" s="149"/>
      <c r="T241" s="149"/>
    </row>
    <row r="242" spans="1:20" s="109" customFormat="1" ht="31.5" x14ac:dyDescent="0.25">
      <c r="A242" s="62" t="s">
        <v>132</v>
      </c>
      <c r="B242" s="17" t="s">
        <v>655</v>
      </c>
      <c r="C242" s="70" t="s">
        <v>321</v>
      </c>
      <c r="D242" s="89">
        <v>669.20000000000027</v>
      </c>
      <c r="E242" s="27">
        <v>593.98099999999977</v>
      </c>
      <c r="F242" s="27">
        <v>990.62100000000009</v>
      </c>
      <c r="G242" s="27">
        <v>1850.2831670139999</v>
      </c>
      <c r="H242" s="27">
        <v>1850.2831670139999</v>
      </c>
      <c r="I242" s="27">
        <v>3907.2663718452695</v>
      </c>
      <c r="J242" s="27">
        <v>3907.2663718452695</v>
      </c>
      <c r="K242" s="27">
        <v>1248.7085798996004</v>
      </c>
      <c r="L242" s="27">
        <v>1248.7085798996004</v>
      </c>
      <c r="M242" s="27">
        <v>1433.9084266719001</v>
      </c>
      <c r="N242" s="27">
        <f>N167-N185</f>
        <v>2165.3356090979978</v>
      </c>
      <c r="O242" s="27">
        <v>1600.752222588344</v>
      </c>
      <c r="P242" s="27">
        <f>P167-P185</f>
        <v>1328.1126584826643</v>
      </c>
      <c r="Q242" s="27">
        <f>Q167-Q185</f>
        <v>10040.918768019117</v>
      </c>
      <c r="R242" s="48">
        <f>R167-R185</f>
        <v>10499.706386339534</v>
      </c>
      <c r="S242" s="149"/>
      <c r="T242" s="149"/>
    </row>
    <row r="243" spans="1:20" s="109" customFormat="1" ht="31.5" x14ac:dyDescent="0.25">
      <c r="A243" s="62" t="s">
        <v>133</v>
      </c>
      <c r="B243" s="17" t="s">
        <v>670</v>
      </c>
      <c r="C243" s="70" t="s">
        <v>321</v>
      </c>
      <c r="D243" s="89">
        <v>-541.11400000000003</v>
      </c>
      <c r="E243" s="27">
        <v>-858.37200000000007</v>
      </c>
      <c r="F243" s="27">
        <v>-1214.002</v>
      </c>
      <c r="G243" s="27">
        <v>-3995.5845918012001</v>
      </c>
      <c r="H243" s="27">
        <v>-3995.5845918012001</v>
      </c>
      <c r="I243" s="27">
        <v>-10672.394713080001</v>
      </c>
      <c r="J243" s="27">
        <v>-10672.394713080001</v>
      </c>
      <c r="K243" s="27">
        <v>-5610.3756373091901</v>
      </c>
      <c r="L243" s="27">
        <v>-5610.3756373091901</v>
      </c>
      <c r="M243" s="27">
        <v>-5583.7730415002716</v>
      </c>
      <c r="N243" s="27">
        <f>N203-N210</f>
        <v>-3757.5804763159999</v>
      </c>
      <c r="O243" s="27">
        <v>-2854.1410494430652</v>
      </c>
      <c r="P243" s="27">
        <f>P203-P210</f>
        <v>-5423.5115359528891</v>
      </c>
      <c r="Q243" s="27">
        <f>Q203-Q210</f>
        <v>-28716.269033133729</v>
      </c>
      <c r="R243" s="48">
        <f>R203-R210</f>
        <v>-29459.446954459279</v>
      </c>
      <c r="S243" s="149"/>
      <c r="T243" s="149"/>
    </row>
    <row r="244" spans="1:20" s="109" customFormat="1" x14ac:dyDescent="0.25">
      <c r="A244" s="62" t="s">
        <v>239</v>
      </c>
      <c r="B244" s="5" t="s">
        <v>671</v>
      </c>
      <c r="C244" s="70" t="s">
        <v>321</v>
      </c>
      <c r="D244" s="89">
        <v>-541.11400000000003</v>
      </c>
      <c r="E244" s="27">
        <v>-858.37200000000007</v>
      </c>
      <c r="F244" s="27">
        <v>-1214.002</v>
      </c>
      <c r="G244" s="27">
        <v>-3995.5845918012001</v>
      </c>
      <c r="H244" s="27">
        <v>-3995.5845918012001</v>
      </c>
      <c r="I244" s="27">
        <v>-10672.394713080001</v>
      </c>
      <c r="J244" s="27">
        <v>-10672.394713080001</v>
      </c>
      <c r="K244" s="27">
        <v>-5610.3756373091901</v>
      </c>
      <c r="L244" s="27">
        <v>-5610.3756373091901</v>
      </c>
      <c r="M244" s="27">
        <v>-5583.7730415002716</v>
      </c>
      <c r="N244" s="27">
        <f>N243</f>
        <v>-3757.5804763159999</v>
      </c>
      <c r="O244" s="27">
        <v>-2854.1410494430652</v>
      </c>
      <c r="P244" s="27">
        <f>P243</f>
        <v>-5423.5115359528891</v>
      </c>
      <c r="Q244" s="27">
        <f>Q243</f>
        <v>-28716.269033133729</v>
      </c>
      <c r="R244" s="48">
        <f>R243</f>
        <v>-29459.446954459279</v>
      </c>
      <c r="S244" s="149"/>
      <c r="T244" s="149"/>
    </row>
    <row r="245" spans="1:20" s="109" customFormat="1" x14ac:dyDescent="0.25">
      <c r="A245" s="62" t="s">
        <v>240</v>
      </c>
      <c r="B245" s="5" t="s">
        <v>41</v>
      </c>
      <c r="C245" s="70" t="s">
        <v>321</v>
      </c>
      <c r="D245" s="89" t="s">
        <v>84</v>
      </c>
      <c r="E245" s="26" t="s">
        <v>84</v>
      </c>
      <c r="F245" s="22" t="s">
        <v>84</v>
      </c>
      <c r="G245" s="22" t="s">
        <v>84</v>
      </c>
      <c r="H245" s="22" t="s">
        <v>84</v>
      </c>
      <c r="I245" s="22" t="s">
        <v>84</v>
      </c>
      <c r="J245" s="22" t="s">
        <v>84</v>
      </c>
      <c r="K245" s="22" t="s">
        <v>84</v>
      </c>
      <c r="L245" s="22" t="s">
        <v>84</v>
      </c>
      <c r="M245" s="22" t="s">
        <v>84</v>
      </c>
      <c r="N245" s="26" t="s">
        <v>84</v>
      </c>
      <c r="O245" s="22" t="s">
        <v>84</v>
      </c>
      <c r="P245" s="26" t="s">
        <v>84</v>
      </c>
      <c r="Q245" s="26" t="s">
        <v>84</v>
      </c>
      <c r="R245" s="111" t="s">
        <v>84</v>
      </c>
      <c r="S245" s="149"/>
      <c r="T245" s="149"/>
    </row>
    <row r="246" spans="1:20" s="109" customFormat="1" ht="31.5" x14ac:dyDescent="0.25">
      <c r="A246" s="62" t="s">
        <v>134</v>
      </c>
      <c r="B246" s="17" t="s">
        <v>672</v>
      </c>
      <c r="C246" s="70" t="s">
        <v>321</v>
      </c>
      <c r="D246" s="89">
        <v>-148.59999999999991</v>
      </c>
      <c r="E246" s="27">
        <v>292.69800000000009</v>
      </c>
      <c r="F246" s="27">
        <v>830.16900000000032</v>
      </c>
      <c r="G246" s="27">
        <v>3275.6434359099994</v>
      </c>
      <c r="H246" s="27">
        <v>3275.6434359099994</v>
      </c>
      <c r="I246" s="27">
        <v>6641.2763058900009</v>
      </c>
      <c r="J246" s="27">
        <v>6641.2763058900009</v>
      </c>
      <c r="K246" s="27">
        <v>3308.2324310000004</v>
      </c>
      <c r="L246" s="27">
        <v>3308.2324310000004</v>
      </c>
      <c r="M246" s="27">
        <v>3866.3562318412523</v>
      </c>
      <c r="N246" s="27">
        <f>N222-N235</f>
        <v>1502.5498672199999</v>
      </c>
      <c r="O246" s="27">
        <v>1457.8312683999998</v>
      </c>
      <c r="P246" s="27">
        <f>P222-P235</f>
        <v>3892.7467894051329</v>
      </c>
      <c r="Q246" s="27">
        <f>Q222-Q235</f>
        <v>18549.33967304125</v>
      </c>
      <c r="R246" s="48">
        <f>R222-R235</f>
        <v>18620.448829425128</v>
      </c>
      <c r="S246" s="149"/>
      <c r="T246" s="149"/>
    </row>
    <row r="247" spans="1:20" s="109" customFormat="1" x14ac:dyDescent="0.25">
      <c r="A247" s="62" t="s">
        <v>401</v>
      </c>
      <c r="B247" s="5" t="s">
        <v>439</v>
      </c>
      <c r="C247" s="70" t="s">
        <v>321</v>
      </c>
      <c r="D247" s="89">
        <v>251.40000000000009</v>
      </c>
      <c r="E247" s="27">
        <v>292</v>
      </c>
      <c r="F247" s="27">
        <v>4.9999999999995453</v>
      </c>
      <c r="G247" s="27">
        <v>0</v>
      </c>
      <c r="H247" s="27">
        <v>0</v>
      </c>
      <c r="I247" s="27">
        <v>-9.9999988378840499E-7</v>
      </c>
      <c r="J247" s="27">
        <v>-9.9999988378840499E-7</v>
      </c>
      <c r="K247" s="27">
        <v>-2</v>
      </c>
      <c r="L247" s="27">
        <v>-2</v>
      </c>
      <c r="M247" s="27">
        <v>826</v>
      </c>
      <c r="N247" s="27">
        <f>N224-N236</f>
        <v>399.99999998999988</v>
      </c>
      <c r="O247" s="27">
        <v>0</v>
      </c>
      <c r="P247" s="27">
        <f>P224-P236</f>
        <v>500</v>
      </c>
      <c r="Q247" s="27">
        <f>Q224-Q236</f>
        <v>823.99999899999966</v>
      </c>
      <c r="R247" s="48">
        <f>R224-R236</f>
        <v>897.99999898999977</v>
      </c>
      <c r="S247" s="149"/>
      <c r="T247" s="149"/>
    </row>
    <row r="248" spans="1:20" s="109" customFormat="1" x14ac:dyDescent="0.25">
      <c r="A248" s="62" t="s">
        <v>402</v>
      </c>
      <c r="B248" s="5" t="s">
        <v>400</v>
      </c>
      <c r="C248" s="70" t="s">
        <v>321</v>
      </c>
      <c r="D248" s="89">
        <v>-400</v>
      </c>
      <c r="E248" s="27">
        <v>0.69800000000009277</v>
      </c>
      <c r="F248" s="27">
        <v>825.16900000000078</v>
      </c>
      <c r="G248" s="27">
        <v>3275.6434359099994</v>
      </c>
      <c r="H248" s="27">
        <v>3275.6434359099994</v>
      </c>
      <c r="I248" s="27">
        <v>6641.2763068900003</v>
      </c>
      <c r="J248" s="27">
        <v>6641.2763068900003</v>
      </c>
      <c r="K248" s="27">
        <v>3310.2324310000004</v>
      </c>
      <c r="L248" s="27">
        <v>3310.2324310000004</v>
      </c>
      <c r="M248" s="27">
        <v>3040.3562318412523</v>
      </c>
      <c r="N248" s="27">
        <f>N246-N247</f>
        <v>1102.54986723</v>
      </c>
      <c r="O248" s="27">
        <v>1457.8312683999998</v>
      </c>
      <c r="P248" s="27">
        <f>P246-P247</f>
        <v>3392.7467894051329</v>
      </c>
      <c r="Q248" s="27">
        <f>Q246-Q247</f>
        <v>17725.33967404125</v>
      </c>
      <c r="R248" s="48">
        <f>R246-R247</f>
        <v>17722.448830435129</v>
      </c>
      <c r="S248" s="149"/>
      <c r="T248" s="149"/>
    </row>
    <row r="249" spans="1:20" s="109" customFormat="1" x14ac:dyDescent="0.25">
      <c r="A249" s="62" t="s">
        <v>135</v>
      </c>
      <c r="B249" s="17" t="s">
        <v>59</v>
      </c>
      <c r="C249" s="70" t="s">
        <v>321</v>
      </c>
      <c r="D249" s="89" t="s">
        <v>84</v>
      </c>
      <c r="E249" s="26" t="s">
        <v>84</v>
      </c>
      <c r="F249" s="22" t="s">
        <v>84</v>
      </c>
      <c r="G249" s="22" t="s">
        <v>84</v>
      </c>
      <c r="H249" s="22" t="s">
        <v>84</v>
      </c>
      <c r="I249" s="22" t="s">
        <v>84</v>
      </c>
      <c r="J249" s="22" t="s">
        <v>84</v>
      </c>
      <c r="K249" s="22" t="s">
        <v>84</v>
      </c>
      <c r="L249" s="22" t="s">
        <v>84</v>
      </c>
      <c r="M249" s="22" t="s">
        <v>84</v>
      </c>
      <c r="N249" s="26" t="s">
        <v>84</v>
      </c>
      <c r="O249" s="125" t="s">
        <v>84</v>
      </c>
      <c r="P249" s="26" t="s">
        <v>84</v>
      </c>
      <c r="Q249" s="26" t="s">
        <v>84</v>
      </c>
      <c r="R249" s="111" t="s">
        <v>84</v>
      </c>
      <c r="S249" s="149"/>
      <c r="T249" s="149"/>
    </row>
    <row r="250" spans="1:20" s="109" customFormat="1" ht="17.25" customHeight="1" x14ac:dyDescent="0.25">
      <c r="A250" s="62" t="s">
        <v>136</v>
      </c>
      <c r="B250" s="17" t="s">
        <v>656</v>
      </c>
      <c r="C250" s="70" t="s">
        <v>321</v>
      </c>
      <c r="D250" s="89">
        <v>-20.513999999999669</v>
      </c>
      <c r="E250" s="27">
        <v>28.306999999999789</v>
      </c>
      <c r="F250" s="27">
        <v>606.78800000000047</v>
      </c>
      <c r="G250" s="27">
        <v>1130.3420111227979</v>
      </c>
      <c r="H250" s="27">
        <v>1130.3420111227979</v>
      </c>
      <c r="I250" s="27">
        <v>-123.85203534473021</v>
      </c>
      <c r="J250" s="27">
        <v>-123.85203534473021</v>
      </c>
      <c r="K250" s="27">
        <v>-1053.4346264095893</v>
      </c>
      <c r="L250" s="27">
        <v>-1053.4346264095893</v>
      </c>
      <c r="M250" s="27">
        <v>-283.50838298711915</v>
      </c>
      <c r="N250" s="27">
        <f>N242+N243+N246</f>
        <v>-89.694999998002231</v>
      </c>
      <c r="O250" s="27">
        <v>204.4424415452786</v>
      </c>
      <c r="P250" s="27">
        <f>P242+P243+P246</f>
        <v>-202.6520880650919</v>
      </c>
      <c r="Q250" s="27">
        <f>Q242+Q243+Q246</f>
        <v>-126.0105920733622</v>
      </c>
      <c r="R250" s="48">
        <f>R242+R243+R246</f>
        <v>-339.29173869461738</v>
      </c>
      <c r="S250" s="149"/>
      <c r="T250" s="149"/>
    </row>
    <row r="251" spans="1:20" s="109" customFormat="1" x14ac:dyDescent="0.25">
      <c r="A251" s="62" t="s">
        <v>137</v>
      </c>
      <c r="B251" s="17" t="s">
        <v>2</v>
      </c>
      <c r="C251" s="70" t="s">
        <v>321</v>
      </c>
      <c r="D251" s="89">
        <v>23.649000000000001</v>
      </c>
      <c r="E251" s="27">
        <v>3.135000000000332</v>
      </c>
      <c r="F251" s="27">
        <v>31.442</v>
      </c>
      <c r="G251" s="27">
        <v>638.23000000000047</v>
      </c>
      <c r="H251" s="27">
        <v>638.23000000000047</v>
      </c>
      <c r="I251" s="27">
        <v>1768.5720111227984</v>
      </c>
      <c r="J251" s="27">
        <v>1768.5720111227984</v>
      </c>
      <c r="K251" s="27">
        <v>1644.7199757780681</v>
      </c>
      <c r="L251" s="27">
        <v>1644.7199757780681</v>
      </c>
      <c r="M251" s="27">
        <v>591.28534936847882</v>
      </c>
      <c r="N251" s="27">
        <f>L252</f>
        <v>591.28534936847882</v>
      </c>
      <c r="O251" s="27">
        <v>307.77696638135967</v>
      </c>
      <c r="P251" s="27">
        <f>N252</f>
        <v>501.59034937047659</v>
      </c>
      <c r="Q251" s="27">
        <f>G251</f>
        <v>638.23000000000047</v>
      </c>
      <c r="R251" s="48">
        <f>H251</f>
        <v>638.23000000000047</v>
      </c>
      <c r="S251" s="149"/>
      <c r="T251" s="149"/>
    </row>
    <row r="252" spans="1:20" s="109" customFormat="1" ht="16.5" thickBot="1" x14ac:dyDescent="0.3">
      <c r="A252" s="63" t="s">
        <v>138</v>
      </c>
      <c r="B252" s="18" t="s">
        <v>3</v>
      </c>
      <c r="C252" s="87" t="s">
        <v>321</v>
      </c>
      <c r="D252" s="97">
        <v>3.135000000000332</v>
      </c>
      <c r="E252" s="93">
        <v>31.442000000000121</v>
      </c>
      <c r="F252" s="93">
        <v>638.23000000000047</v>
      </c>
      <c r="G252" s="93">
        <v>1768.5720111227984</v>
      </c>
      <c r="H252" s="93">
        <v>1768.5720111227984</v>
      </c>
      <c r="I252" s="93">
        <v>1644.7199757780681</v>
      </c>
      <c r="J252" s="93">
        <v>1644.7199757780681</v>
      </c>
      <c r="K252" s="93">
        <v>591.28534936847882</v>
      </c>
      <c r="L252" s="93">
        <v>591.28534936847882</v>
      </c>
      <c r="M252" s="93">
        <v>307.77696638135967</v>
      </c>
      <c r="N252" s="93">
        <f>N251+N250</f>
        <v>501.59034937047659</v>
      </c>
      <c r="O252" s="93">
        <v>512.21940792663827</v>
      </c>
      <c r="P252" s="93">
        <f>P251+P250</f>
        <v>298.93826130538469</v>
      </c>
      <c r="Q252" s="93">
        <f>O252</f>
        <v>512.21940792663827</v>
      </c>
      <c r="R252" s="107">
        <f>P252</f>
        <v>298.93826130538469</v>
      </c>
      <c r="S252" s="149"/>
      <c r="T252" s="149"/>
    </row>
    <row r="253" spans="1:20" s="109" customFormat="1" x14ac:dyDescent="0.25">
      <c r="A253" s="61" t="s">
        <v>141</v>
      </c>
      <c r="B253" s="16" t="s">
        <v>440</v>
      </c>
      <c r="C253" s="86"/>
      <c r="D253" s="98"/>
      <c r="E253" s="94"/>
      <c r="F253" s="94"/>
      <c r="G253" s="94">
        <v>0</v>
      </c>
      <c r="H253" s="94">
        <v>0</v>
      </c>
      <c r="I253" s="94">
        <v>0</v>
      </c>
      <c r="J253" s="94">
        <v>0</v>
      </c>
      <c r="K253" s="94">
        <v>0</v>
      </c>
      <c r="L253" s="94">
        <v>0</v>
      </c>
      <c r="M253" s="94">
        <v>0</v>
      </c>
      <c r="N253" s="94"/>
      <c r="O253" s="94">
        <v>0</v>
      </c>
      <c r="P253" s="94"/>
      <c r="Q253" s="118"/>
      <c r="R253" s="119"/>
      <c r="S253" s="149"/>
      <c r="T253" s="149"/>
    </row>
    <row r="254" spans="1:20" s="109" customFormat="1" x14ac:dyDescent="0.25">
      <c r="A254" s="62" t="s">
        <v>142</v>
      </c>
      <c r="B254" s="5" t="s">
        <v>620</v>
      </c>
      <c r="C254" s="70" t="s">
        <v>321</v>
      </c>
      <c r="D254" s="89">
        <v>1697</v>
      </c>
      <c r="E254" s="27">
        <v>1466</v>
      </c>
      <c r="F254" s="27">
        <v>1483</v>
      </c>
      <c r="G254" s="27">
        <v>1536.0250000000001</v>
      </c>
      <c r="H254" s="27">
        <v>1536.0250000000001</v>
      </c>
      <c r="I254" s="27">
        <v>1544.867</v>
      </c>
      <c r="J254" s="27">
        <v>1544.867</v>
      </c>
      <c r="K254" s="27">
        <v>1299.4435800000001</v>
      </c>
      <c r="L254" s="27">
        <v>1299.4435800000001</v>
      </c>
      <c r="M254" s="27">
        <v>1436.6996143119995</v>
      </c>
      <c r="N254" s="27">
        <v>1180.9010000000001</v>
      </c>
      <c r="O254" s="27">
        <v>1456.0701367078109</v>
      </c>
      <c r="P254" s="27">
        <v>1630.8454795589785</v>
      </c>
      <c r="Q254" s="27">
        <f>O254</f>
        <v>1456.0701367078109</v>
      </c>
      <c r="R254" s="111">
        <f>P254</f>
        <v>1630.8454795589785</v>
      </c>
      <c r="S254" s="149"/>
      <c r="T254" s="149"/>
    </row>
    <row r="255" spans="1:20" s="109" customFormat="1" ht="18.75" customHeight="1" x14ac:dyDescent="0.25">
      <c r="A255" s="62" t="s">
        <v>241</v>
      </c>
      <c r="B255" s="1" t="s">
        <v>621</v>
      </c>
      <c r="C255" s="70" t="s">
        <v>321</v>
      </c>
      <c r="D255" s="89" t="s">
        <v>84</v>
      </c>
      <c r="E255" s="26" t="s">
        <v>84</v>
      </c>
      <c r="F255" s="22" t="s">
        <v>84</v>
      </c>
      <c r="G255" s="22" t="s">
        <v>84</v>
      </c>
      <c r="H255" s="22" t="s">
        <v>84</v>
      </c>
      <c r="I255" s="22" t="s">
        <v>84</v>
      </c>
      <c r="J255" s="22" t="s">
        <v>84</v>
      </c>
      <c r="K255" s="22" t="s">
        <v>84</v>
      </c>
      <c r="L255" s="22" t="s">
        <v>84</v>
      </c>
      <c r="M255" s="22" t="s">
        <v>84</v>
      </c>
      <c r="N255" s="26" t="s">
        <v>84</v>
      </c>
      <c r="O255" s="22" t="s">
        <v>84</v>
      </c>
      <c r="P255" s="26" t="s">
        <v>84</v>
      </c>
      <c r="Q255" s="26" t="s">
        <v>84</v>
      </c>
      <c r="R255" s="111" t="s">
        <v>84</v>
      </c>
      <c r="S255" s="149"/>
      <c r="T255" s="149"/>
    </row>
    <row r="256" spans="1:20" s="109" customFormat="1" ht="15.75" hidden="1" customHeight="1" x14ac:dyDescent="0.25">
      <c r="A256" s="62" t="s">
        <v>242</v>
      </c>
      <c r="B256" s="6" t="s">
        <v>53</v>
      </c>
      <c r="C256" s="70" t="s">
        <v>321</v>
      </c>
      <c r="D256" s="89" t="s">
        <v>84</v>
      </c>
      <c r="E256" s="26" t="s">
        <v>84</v>
      </c>
      <c r="F256" s="22" t="s">
        <v>84</v>
      </c>
      <c r="G256" s="22" t="s">
        <v>84</v>
      </c>
      <c r="H256" s="22" t="s">
        <v>84</v>
      </c>
      <c r="I256" s="22" t="s">
        <v>84</v>
      </c>
      <c r="J256" s="22" t="s">
        <v>84</v>
      </c>
      <c r="K256" s="22" t="s">
        <v>84</v>
      </c>
      <c r="L256" s="22" t="s">
        <v>84</v>
      </c>
      <c r="M256" s="22" t="s">
        <v>84</v>
      </c>
      <c r="N256" s="26" t="s">
        <v>84</v>
      </c>
      <c r="O256" s="22" t="s">
        <v>84</v>
      </c>
      <c r="P256" s="26" t="s">
        <v>84</v>
      </c>
      <c r="Q256" s="26" t="s">
        <v>84</v>
      </c>
      <c r="R256" s="111" t="s">
        <v>84</v>
      </c>
      <c r="S256" s="149"/>
      <c r="T256" s="149"/>
    </row>
    <row r="257" spans="1:20" s="109" customFormat="1" ht="31.5" x14ac:dyDescent="0.25">
      <c r="A257" s="62" t="s">
        <v>467</v>
      </c>
      <c r="B257" s="6" t="s">
        <v>478</v>
      </c>
      <c r="C257" s="70" t="s">
        <v>321</v>
      </c>
      <c r="D257" s="89" t="s">
        <v>84</v>
      </c>
      <c r="E257" s="26" t="s">
        <v>84</v>
      </c>
      <c r="F257" s="22" t="s">
        <v>84</v>
      </c>
      <c r="G257" s="22" t="s">
        <v>84</v>
      </c>
      <c r="H257" s="22" t="s">
        <v>84</v>
      </c>
      <c r="I257" s="22" t="s">
        <v>84</v>
      </c>
      <c r="J257" s="22" t="s">
        <v>84</v>
      </c>
      <c r="K257" s="22" t="s">
        <v>84</v>
      </c>
      <c r="L257" s="22" t="s">
        <v>84</v>
      </c>
      <c r="M257" s="22" t="s">
        <v>84</v>
      </c>
      <c r="N257" s="26" t="s">
        <v>84</v>
      </c>
      <c r="O257" s="22" t="s">
        <v>84</v>
      </c>
      <c r="P257" s="26" t="s">
        <v>84</v>
      </c>
      <c r="Q257" s="26" t="s">
        <v>84</v>
      </c>
      <c r="R257" s="111" t="s">
        <v>84</v>
      </c>
      <c r="S257" s="149"/>
      <c r="T257" s="149"/>
    </row>
    <row r="258" spans="1:20" s="109" customFormat="1" ht="15.75" hidden="1" customHeight="1" x14ac:dyDescent="0.25">
      <c r="A258" s="62" t="s">
        <v>468</v>
      </c>
      <c r="B258" s="9" t="s">
        <v>53</v>
      </c>
      <c r="C258" s="70" t="s">
        <v>321</v>
      </c>
      <c r="D258" s="89" t="s">
        <v>84</v>
      </c>
      <c r="E258" s="26" t="s">
        <v>84</v>
      </c>
      <c r="F258" s="22" t="s">
        <v>84</v>
      </c>
      <c r="G258" s="22" t="s">
        <v>84</v>
      </c>
      <c r="H258" s="22" t="s">
        <v>84</v>
      </c>
      <c r="I258" s="22" t="s">
        <v>84</v>
      </c>
      <c r="J258" s="22" t="s">
        <v>84</v>
      </c>
      <c r="K258" s="22" t="s">
        <v>84</v>
      </c>
      <c r="L258" s="22" t="s">
        <v>84</v>
      </c>
      <c r="M258" s="22" t="s">
        <v>84</v>
      </c>
      <c r="N258" s="26" t="s">
        <v>84</v>
      </c>
      <c r="O258" s="22" t="s">
        <v>84</v>
      </c>
      <c r="P258" s="26" t="s">
        <v>84</v>
      </c>
      <c r="Q258" s="26" t="s">
        <v>84</v>
      </c>
      <c r="R258" s="111" t="s">
        <v>84</v>
      </c>
      <c r="S258" s="149"/>
      <c r="T258" s="149"/>
    </row>
    <row r="259" spans="1:20" s="109" customFormat="1" ht="31.5" x14ac:dyDescent="0.25">
      <c r="A259" s="62" t="s">
        <v>469</v>
      </c>
      <c r="B259" s="6" t="s">
        <v>475</v>
      </c>
      <c r="C259" s="70" t="s">
        <v>321</v>
      </c>
      <c r="D259" s="89" t="s">
        <v>84</v>
      </c>
      <c r="E259" s="26" t="s">
        <v>84</v>
      </c>
      <c r="F259" s="22" t="s">
        <v>84</v>
      </c>
      <c r="G259" s="22" t="s">
        <v>84</v>
      </c>
      <c r="H259" s="22" t="s">
        <v>84</v>
      </c>
      <c r="I259" s="22" t="s">
        <v>84</v>
      </c>
      <c r="J259" s="22" t="s">
        <v>84</v>
      </c>
      <c r="K259" s="22" t="s">
        <v>84</v>
      </c>
      <c r="L259" s="22" t="s">
        <v>84</v>
      </c>
      <c r="M259" s="22" t="s">
        <v>84</v>
      </c>
      <c r="N259" s="26" t="s">
        <v>84</v>
      </c>
      <c r="O259" s="22" t="s">
        <v>84</v>
      </c>
      <c r="P259" s="26" t="s">
        <v>84</v>
      </c>
      <c r="Q259" s="26" t="s">
        <v>84</v>
      </c>
      <c r="R259" s="111" t="s">
        <v>84</v>
      </c>
      <c r="S259" s="149"/>
      <c r="T259" s="149"/>
    </row>
    <row r="260" spans="1:20" s="109" customFormat="1" ht="15.75" hidden="1" customHeight="1" x14ac:dyDescent="0.25">
      <c r="A260" s="62" t="s">
        <v>470</v>
      </c>
      <c r="B260" s="9" t="s">
        <v>53</v>
      </c>
      <c r="C260" s="70" t="s">
        <v>321</v>
      </c>
      <c r="D260" s="89" t="s">
        <v>84</v>
      </c>
      <c r="E260" s="26" t="s">
        <v>84</v>
      </c>
      <c r="F260" s="22" t="s">
        <v>84</v>
      </c>
      <c r="G260" s="22" t="s">
        <v>84</v>
      </c>
      <c r="H260" s="22" t="s">
        <v>84</v>
      </c>
      <c r="I260" s="22" t="s">
        <v>84</v>
      </c>
      <c r="J260" s="22" t="s">
        <v>84</v>
      </c>
      <c r="K260" s="22" t="s">
        <v>84</v>
      </c>
      <c r="L260" s="22" t="s">
        <v>84</v>
      </c>
      <c r="M260" s="22" t="s">
        <v>84</v>
      </c>
      <c r="N260" s="26" t="s">
        <v>84</v>
      </c>
      <c r="O260" s="22" t="s">
        <v>84</v>
      </c>
      <c r="P260" s="26" t="s">
        <v>84</v>
      </c>
      <c r="Q260" s="26" t="s">
        <v>84</v>
      </c>
      <c r="R260" s="111" t="s">
        <v>84</v>
      </c>
      <c r="S260" s="149"/>
      <c r="T260" s="149"/>
    </row>
    <row r="261" spans="1:20" s="109" customFormat="1" ht="31.5" x14ac:dyDescent="0.25">
      <c r="A261" s="62" t="s">
        <v>577</v>
      </c>
      <c r="B261" s="6" t="s">
        <v>460</v>
      </c>
      <c r="C261" s="70" t="s">
        <v>321</v>
      </c>
      <c r="D261" s="89" t="s">
        <v>84</v>
      </c>
      <c r="E261" s="26" t="s">
        <v>84</v>
      </c>
      <c r="F261" s="22" t="s">
        <v>84</v>
      </c>
      <c r="G261" s="22" t="s">
        <v>84</v>
      </c>
      <c r="H261" s="22" t="s">
        <v>84</v>
      </c>
      <c r="I261" s="22" t="s">
        <v>84</v>
      </c>
      <c r="J261" s="22" t="s">
        <v>84</v>
      </c>
      <c r="K261" s="22" t="s">
        <v>84</v>
      </c>
      <c r="L261" s="22" t="s">
        <v>84</v>
      </c>
      <c r="M261" s="22" t="s">
        <v>84</v>
      </c>
      <c r="N261" s="26" t="s">
        <v>84</v>
      </c>
      <c r="O261" s="22" t="s">
        <v>84</v>
      </c>
      <c r="P261" s="26" t="s">
        <v>84</v>
      </c>
      <c r="Q261" s="26" t="s">
        <v>84</v>
      </c>
      <c r="R261" s="111" t="s">
        <v>84</v>
      </c>
      <c r="S261" s="149"/>
      <c r="T261" s="149"/>
    </row>
    <row r="262" spans="1:20" s="109" customFormat="1" ht="15.75" hidden="1" customHeight="1" x14ac:dyDescent="0.25">
      <c r="A262" s="62" t="s">
        <v>578</v>
      </c>
      <c r="B262" s="9" t="s">
        <v>53</v>
      </c>
      <c r="C262" s="70" t="s">
        <v>321</v>
      </c>
      <c r="D262" s="89" t="s">
        <v>84</v>
      </c>
      <c r="E262" s="26" t="s">
        <v>84</v>
      </c>
      <c r="F262" s="22" t="s">
        <v>84</v>
      </c>
      <c r="G262" s="22" t="s">
        <v>84</v>
      </c>
      <c r="H262" s="22" t="s">
        <v>84</v>
      </c>
      <c r="I262" s="22" t="s">
        <v>84</v>
      </c>
      <c r="J262" s="22" t="s">
        <v>84</v>
      </c>
      <c r="K262" s="22" t="s">
        <v>84</v>
      </c>
      <c r="L262" s="22" t="s">
        <v>84</v>
      </c>
      <c r="M262" s="22" t="s">
        <v>84</v>
      </c>
      <c r="N262" s="26" t="s">
        <v>84</v>
      </c>
      <c r="O262" s="22" t="s">
        <v>84</v>
      </c>
      <c r="P262" s="26" t="s">
        <v>84</v>
      </c>
      <c r="Q262" s="26" t="s">
        <v>84</v>
      </c>
      <c r="R262" s="111" t="s">
        <v>84</v>
      </c>
      <c r="S262" s="149"/>
      <c r="T262" s="149"/>
    </row>
    <row r="263" spans="1:20" s="109" customFormat="1" x14ac:dyDescent="0.25">
      <c r="A263" s="62" t="s">
        <v>243</v>
      </c>
      <c r="B263" s="1" t="s">
        <v>646</v>
      </c>
      <c r="C263" s="70" t="s">
        <v>321</v>
      </c>
      <c r="D263" s="89" t="s">
        <v>84</v>
      </c>
      <c r="E263" s="26" t="s">
        <v>84</v>
      </c>
      <c r="F263" s="22" t="s">
        <v>84</v>
      </c>
      <c r="G263" s="22" t="s">
        <v>84</v>
      </c>
      <c r="H263" s="22" t="s">
        <v>84</v>
      </c>
      <c r="I263" s="22" t="s">
        <v>84</v>
      </c>
      <c r="J263" s="22" t="s">
        <v>84</v>
      </c>
      <c r="K263" s="22" t="s">
        <v>84</v>
      </c>
      <c r="L263" s="22" t="s">
        <v>84</v>
      </c>
      <c r="M263" s="22" t="s">
        <v>84</v>
      </c>
      <c r="N263" s="26" t="s">
        <v>84</v>
      </c>
      <c r="O263" s="22" t="s">
        <v>84</v>
      </c>
      <c r="P263" s="26" t="s">
        <v>84</v>
      </c>
      <c r="Q263" s="26" t="s">
        <v>84</v>
      </c>
      <c r="R263" s="111" t="s">
        <v>84</v>
      </c>
      <c r="S263" s="149"/>
      <c r="T263" s="149"/>
    </row>
    <row r="264" spans="1:20" s="109" customFormat="1" ht="15.75" hidden="1" customHeight="1" x14ac:dyDescent="0.25">
      <c r="A264" s="62" t="s">
        <v>244</v>
      </c>
      <c r="B264" s="6" t="s">
        <v>53</v>
      </c>
      <c r="C264" s="70" t="s">
        <v>321</v>
      </c>
      <c r="D264" s="89" t="s">
        <v>84</v>
      </c>
      <c r="E264" s="26" t="s">
        <v>84</v>
      </c>
      <c r="F264" s="22" t="s">
        <v>84</v>
      </c>
      <c r="G264" s="22" t="s">
        <v>84</v>
      </c>
      <c r="H264" s="22" t="s">
        <v>84</v>
      </c>
      <c r="I264" s="22" t="s">
        <v>84</v>
      </c>
      <c r="J264" s="22" t="s">
        <v>84</v>
      </c>
      <c r="K264" s="22" t="s">
        <v>84</v>
      </c>
      <c r="L264" s="22" t="s">
        <v>84</v>
      </c>
      <c r="M264" s="22" t="s">
        <v>84</v>
      </c>
      <c r="N264" s="26" t="s">
        <v>84</v>
      </c>
      <c r="O264" s="22" t="s">
        <v>84</v>
      </c>
      <c r="P264" s="26" t="s">
        <v>84</v>
      </c>
      <c r="Q264" s="27" t="str">
        <f t="shared" ref="Q264:Q304" si="22">O264</f>
        <v>-</v>
      </c>
      <c r="R264" s="111" t="str">
        <f t="shared" ref="R264:R304" si="23">P264</f>
        <v>-</v>
      </c>
      <c r="S264" s="149"/>
      <c r="T264" s="149"/>
    </row>
    <row r="265" spans="1:20" s="109" customFormat="1" x14ac:dyDescent="0.25">
      <c r="A265" s="62" t="s">
        <v>350</v>
      </c>
      <c r="B265" s="4" t="s">
        <v>318</v>
      </c>
      <c r="C265" s="70" t="s">
        <v>321</v>
      </c>
      <c r="D265" s="89">
        <v>761</v>
      </c>
      <c r="E265" s="27">
        <v>479</v>
      </c>
      <c r="F265" s="27">
        <v>638</v>
      </c>
      <c r="G265" s="27">
        <v>642.43799999999999</v>
      </c>
      <c r="H265" s="27">
        <v>642.43799999999999</v>
      </c>
      <c r="I265" s="27">
        <v>409.61054999999999</v>
      </c>
      <c r="J265" s="27">
        <v>409.61054999999999</v>
      </c>
      <c r="K265" s="27">
        <v>153.06258</v>
      </c>
      <c r="L265" s="27">
        <v>153.06258</v>
      </c>
      <c r="M265" s="27">
        <v>275.44811147777153</v>
      </c>
      <c r="N265" s="27">
        <v>250.369</v>
      </c>
      <c r="O265" s="27">
        <v>306.8256417042669</v>
      </c>
      <c r="P265" s="27">
        <v>448.9683822915228</v>
      </c>
      <c r="Q265" s="27">
        <f t="shared" si="22"/>
        <v>306.8256417042669</v>
      </c>
      <c r="R265" s="111">
        <f t="shared" si="23"/>
        <v>448.9683822915228</v>
      </c>
      <c r="S265" s="149">
        <f>P265-O265</f>
        <v>142.1427405872559</v>
      </c>
      <c r="T265" s="149"/>
    </row>
    <row r="266" spans="1:20" s="109" customFormat="1" ht="15.75" hidden="1" customHeight="1" x14ac:dyDescent="0.25">
      <c r="A266" s="62" t="s">
        <v>351</v>
      </c>
      <c r="B266" s="6" t="s">
        <v>53</v>
      </c>
      <c r="C266" s="70" t="s">
        <v>321</v>
      </c>
      <c r="D266" s="89" t="s">
        <v>84</v>
      </c>
      <c r="E266" s="26" t="s">
        <v>84</v>
      </c>
      <c r="F266" s="22" t="s">
        <v>84</v>
      </c>
      <c r="G266" s="22" t="s">
        <v>84</v>
      </c>
      <c r="H266" s="22" t="s">
        <v>84</v>
      </c>
      <c r="I266" s="22" t="s">
        <v>84</v>
      </c>
      <c r="J266" s="22" t="s">
        <v>84</v>
      </c>
      <c r="K266" s="22" t="s">
        <v>84</v>
      </c>
      <c r="L266" s="22" t="s">
        <v>84</v>
      </c>
      <c r="M266" s="22" t="s">
        <v>84</v>
      </c>
      <c r="N266" s="26" t="s">
        <v>84</v>
      </c>
      <c r="O266" s="22" t="s">
        <v>84</v>
      </c>
      <c r="P266" s="26" t="s">
        <v>84</v>
      </c>
      <c r="Q266" s="27" t="str">
        <f t="shared" si="22"/>
        <v>-</v>
      </c>
      <c r="R266" s="111" t="str">
        <f t="shared" si="23"/>
        <v>-</v>
      </c>
      <c r="S266" s="149"/>
      <c r="T266" s="149"/>
    </row>
    <row r="267" spans="1:20" s="109" customFormat="1" x14ac:dyDescent="0.25">
      <c r="A267" s="62" t="s">
        <v>352</v>
      </c>
      <c r="B267" s="4" t="s">
        <v>640</v>
      </c>
      <c r="C267" s="70" t="s">
        <v>321</v>
      </c>
      <c r="D267" s="89" t="s">
        <v>84</v>
      </c>
      <c r="E267" s="26" t="s">
        <v>84</v>
      </c>
      <c r="F267" s="22" t="s">
        <v>84</v>
      </c>
      <c r="G267" s="22" t="s">
        <v>84</v>
      </c>
      <c r="H267" s="22" t="s">
        <v>84</v>
      </c>
      <c r="I267" s="22" t="s">
        <v>84</v>
      </c>
      <c r="J267" s="22" t="s">
        <v>84</v>
      </c>
      <c r="K267" s="22" t="s">
        <v>84</v>
      </c>
      <c r="L267" s="22" t="s">
        <v>84</v>
      </c>
      <c r="M267" s="22" t="s">
        <v>84</v>
      </c>
      <c r="N267" s="26" t="s">
        <v>84</v>
      </c>
      <c r="O267" s="22" t="s">
        <v>84</v>
      </c>
      <c r="P267" s="26" t="s">
        <v>84</v>
      </c>
      <c r="Q267" s="26" t="s">
        <v>84</v>
      </c>
      <c r="R267" s="111" t="s">
        <v>84</v>
      </c>
      <c r="S267" s="149"/>
      <c r="T267" s="149"/>
    </row>
    <row r="268" spans="1:20" s="109" customFormat="1" ht="15.75" hidden="1" customHeight="1" x14ac:dyDescent="0.25">
      <c r="A268" s="62" t="s">
        <v>353</v>
      </c>
      <c r="B268" s="6" t="s">
        <v>53</v>
      </c>
      <c r="C268" s="70" t="s">
        <v>321</v>
      </c>
      <c r="D268" s="89" t="s">
        <v>84</v>
      </c>
      <c r="E268" s="26" t="s">
        <v>84</v>
      </c>
      <c r="F268" s="22" t="s">
        <v>84</v>
      </c>
      <c r="G268" s="22" t="s">
        <v>84</v>
      </c>
      <c r="H268" s="22" t="s">
        <v>84</v>
      </c>
      <c r="I268" s="22" t="s">
        <v>84</v>
      </c>
      <c r="J268" s="22" t="s">
        <v>84</v>
      </c>
      <c r="K268" s="22" t="s">
        <v>84</v>
      </c>
      <c r="L268" s="22" t="s">
        <v>84</v>
      </c>
      <c r="M268" s="22" t="s">
        <v>84</v>
      </c>
      <c r="N268" s="26" t="s">
        <v>84</v>
      </c>
      <c r="O268" s="22" t="s">
        <v>84</v>
      </c>
      <c r="P268" s="26" t="s">
        <v>84</v>
      </c>
      <c r="Q268" s="27" t="str">
        <f t="shared" si="22"/>
        <v>-</v>
      </c>
      <c r="R268" s="111" t="str">
        <f t="shared" si="23"/>
        <v>-</v>
      </c>
      <c r="S268" s="149"/>
      <c r="T268" s="149"/>
    </row>
    <row r="269" spans="1:20" s="109" customFormat="1" x14ac:dyDescent="0.25">
      <c r="A269" s="62" t="s">
        <v>354</v>
      </c>
      <c r="B269" s="4" t="s">
        <v>319</v>
      </c>
      <c r="C269" s="70" t="s">
        <v>321</v>
      </c>
      <c r="D269" s="89">
        <v>55.528999999999996</v>
      </c>
      <c r="E269" s="91">
        <v>56.02</v>
      </c>
      <c r="F269" s="91">
        <v>43.245000000000005</v>
      </c>
      <c r="G269" s="91">
        <v>87.977000000000004</v>
      </c>
      <c r="H269" s="91">
        <v>87.977000000000004</v>
      </c>
      <c r="I269" s="91">
        <v>89.451000000000008</v>
      </c>
      <c r="J269" s="91">
        <v>89.451000000000008</v>
      </c>
      <c r="K269" s="91">
        <v>78.775000000000006</v>
      </c>
      <c r="L269" s="91">
        <v>78.775000000000006</v>
      </c>
      <c r="M269" s="91">
        <v>89.999846844068273</v>
      </c>
      <c r="N269" s="91">
        <v>144.45599999999999</v>
      </c>
      <c r="O269" s="91">
        <v>85.621855304068305</v>
      </c>
      <c r="P269" s="91">
        <v>138.16210223000007</v>
      </c>
      <c r="Q269" s="27">
        <f t="shared" si="22"/>
        <v>85.621855304068305</v>
      </c>
      <c r="R269" s="111">
        <f t="shared" si="23"/>
        <v>138.16210223000007</v>
      </c>
      <c r="S269" s="149"/>
      <c r="T269" s="149"/>
    </row>
    <row r="270" spans="1:20" s="109" customFormat="1" hidden="1" x14ac:dyDescent="0.25">
      <c r="A270" s="62" t="s">
        <v>355</v>
      </c>
      <c r="B270" s="6" t="s">
        <v>53</v>
      </c>
      <c r="C270" s="70" t="s">
        <v>321</v>
      </c>
      <c r="D270" s="89" t="s">
        <v>84</v>
      </c>
      <c r="E270" s="26" t="s">
        <v>84</v>
      </c>
      <c r="F270" s="22" t="s">
        <v>84</v>
      </c>
      <c r="G270" s="22" t="s">
        <v>84</v>
      </c>
      <c r="H270" s="22" t="s">
        <v>84</v>
      </c>
      <c r="I270" s="22" t="s">
        <v>84</v>
      </c>
      <c r="J270" s="22" t="s">
        <v>84</v>
      </c>
      <c r="K270" s="22" t="s">
        <v>84</v>
      </c>
      <c r="L270" s="22" t="s">
        <v>84</v>
      </c>
      <c r="M270" s="22" t="s">
        <v>84</v>
      </c>
      <c r="N270" s="26" t="s">
        <v>84</v>
      </c>
      <c r="O270" s="22" t="s">
        <v>84</v>
      </c>
      <c r="P270" s="26" t="s">
        <v>84</v>
      </c>
      <c r="Q270" s="27" t="str">
        <f>O270</f>
        <v>-</v>
      </c>
      <c r="R270" s="111" t="str">
        <f>P270</f>
        <v>-</v>
      </c>
      <c r="S270" s="149"/>
      <c r="T270" s="149"/>
    </row>
    <row r="271" spans="1:20" s="109" customFormat="1" ht="15.75" customHeight="1" x14ac:dyDescent="0.25">
      <c r="A271" s="62" t="s">
        <v>471</v>
      </c>
      <c r="B271" s="4" t="s">
        <v>320</v>
      </c>
      <c r="C271" s="70" t="s">
        <v>321</v>
      </c>
      <c r="D271" s="89"/>
      <c r="E271" s="26"/>
      <c r="F271" s="22"/>
      <c r="G271" s="22">
        <v>0</v>
      </c>
      <c r="H271" s="22">
        <v>0</v>
      </c>
      <c r="I271" s="22">
        <v>0</v>
      </c>
      <c r="J271" s="22">
        <v>0</v>
      </c>
      <c r="K271" s="22">
        <v>2.782</v>
      </c>
      <c r="L271" s="22">
        <v>2.782</v>
      </c>
      <c r="M271" s="22">
        <v>15.565709990163588</v>
      </c>
      <c r="N271" s="27">
        <v>1.8149999999999999</v>
      </c>
      <c r="O271" s="22">
        <v>17.082029699483101</v>
      </c>
      <c r="P271" s="27">
        <v>7.4490000001787851E-6</v>
      </c>
      <c r="Q271" s="27">
        <f>O271</f>
        <v>17.082029699483101</v>
      </c>
      <c r="R271" s="111">
        <f>P271</f>
        <v>7.4490000001787851E-6</v>
      </c>
      <c r="S271" s="149"/>
      <c r="T271" s="149"/>
    </row>
    <row r="272" spans="1:20" s="109" customFormat="1" ht="15.75" hidden="1" customHeight="1" x14ac:dyDescent="0.25">
      <c r="A272" s="62" t="s">
        <v>356</v>
      </c>
      <c r="B272" s="6" t="s">
        <v>53</v>
      </c>
      <c r="C272" s="70" t="s">
        <v>321</v>
      </c>
      <c r="D272" s="89" t="s">
        <v>84</v>
      </c>
      <c r="E272" s="26" t="s">
        <v>84</v>
      </c>
      <c r="F272" s="22" t="s">
        <v>84</v>
      </c>
      <c r="G272" s="22" t="s">
        <v>84</v>
      </c>
      <c r="H272" s="22" t="s">
        <v>84</v>
      </c>
      <c r="I272" s="22" t="s">
        <v>84</v>
      </c>
      <c r="J272" s="22" t="s">
        <v>84</v>
      </c>
      <c r="K272" s="22" t="s">
        <v>84</v>
      </c>
      <c r="L272" s="22" t="s">
        <v>84</v>
      </c>
      <c r="M272" s="22" t="s">
        <v>84</v>
      </c>
      <c r="N272" s="26" t="s">
        <v>84</v>
      </c>
      <c r="O272" s="22" t="s">
        <v>84</v>
      </c>
      <c r="P272" s="26" t="s">
        <v>84</v>
      </c>
      <c r="Q272" s="26" t="s">
        <v>84</v>
      </c>
      <c r="R272" s="111" t="s">
        <v>84</v>
      </c>
      <c r="S272" s="149"/>
      <c r="T272" s="149"/>
    </row>
    <row r="273" spans="1:20" s="109" customFormat="1" x14ac:dyDescent="0.25">
      <c r="A273" s="62" t="s">
        <v>471</v>
      </c>
      <c r="B273" s="4" t="s">
        <v>647</v>
      </c>
      <c r="C273" s="70" t="s">
        <v>321</v>
      </c>
      <c r="D273" s="89" t="s">
        <v>84</v>
      </c>
      <c r="E273" s="26" t="s">
        <v>84</v>
      </c>
      <c r="F273" s="22" t="s">
        <v>84</v>
      </c>
      <c r="G273" s="22" t="s">
        <v>84</v>
      </c>
      <c r="H273" s="22" t="s">
        <v>84</v>
      </c>
      <c r="I273" s="22" t="s">
        <v>84</v>
      </c>
      <c r="J273" s="22" t="s">
        <v>84</v>
      </c>
      <c r="K273" s="22" t="s">
        <v>84</v>
      </c>
      <c r="L273" s="22" t="s">
        <v>84</v>
      </c>
      <c r="M273" s="22" t="s">
        <v>84</v>
      </c>
      <c r="N273" s="26" t="s">
        <v>84</v>
      </c>
      <c r="O273" s="22" t="s">
        <v>84</v>
      </c>
      <c r="P273" s="26" t="s">
        <v>84</v>
      </c>
      <c r="Q273" s="26" t="s">
        <v>84</v>
      </c>
      <c r="R273" s="111" t="s">
        <v>84</v>
      </c>
      <c r="S273" s="149"/>
      <c r="T273" s="149"/>
    </row>
    <row r="274" spans="1:20" s="109" customFormat="1" ht="15.75" hidden="1" customHeight="1" x14ac:dyDescent="0.25">
      <c r="A274" s="62" t="s">
        <v>357</v>
      </c>
      <c r="B274" s="6" t="s">
        <v>53</v>
      </c>
      <c r="C274" s="70" t="s">
        <v>321</v>
      </c>
      <c r="D274" s="89" t="s">
        <v>84</v>
      </c>
      <c r="E274" s="26" t="s">
        <v>84</v>
      </c>
      <c r="F274" s="22" t="s">
        <v>84</v>
      </c>
      <c r="G274" s="22" t="s">
        <v>84</v>
      </c>
      <c r="H274" s="22" t="s">
        <v>84</v>
      </c>
      <c r="I274" s="22" t="s">
        <v>84</v>
      </c>
      <c r="J274" s="22" t="s">
        <v>84</v>
      </c>
      <c r="K274" s="22" t="s">
        <v>84</v>
      </c>
      <c r="L274" s="22" t="s">
        <v>84</v>
      </c>
      <c r="M274" s="22" t="s">
        <v>84</v>
      </c>
      <c r="N274" s="26" t="s">
        <v>84</v>
      </c>
      <c r="O274" s="22" t="s">
        <v>84</v>
      </c>
      <c r="P274" s="26" t="s">
        <v>84</v>
      </c>
      <c r="Q274" s="26" t="s">
        <v>84</v>
      </c>
      <c r="R274" s="111" t="s">
        <v>84</v>
      </c>
      <c r="S274" s="149"/>
      <c r="T274" s="149"/>
    </row>
    <row r="275" spans="1:20" s="109" customFormat="1" ht="31.5" x14ac:dyDescent="0.25">
      <c r="A275" s="62" t="s">
        <v>358</v>
      </c>
      <c r="B275" s="1" t="s">
        <v>622</v>
      </c>
      <c r="C275" s="70" t="s">
        <v>321</v>
      </c>
      <c r="D275" s="89" t="s">
        <v>84</v>
      </c>
      <c r="E275" s="26" t="s">
        <v>84</v>
      </c>
      <c r="F275" s="22" t="s">
        <v>84</v>
      </c>
      <c r="G275" s="22" t="s">
        <v>84</v>
      </c>
      <c r="H275" s="22" t="s">
        <v>84</v>
      </c>
      <c r="I275" s="22" t="s">
        <v>84</v>
      </c>
      <c r="J275" s="22" t="s">
        <v>84</v>
      </c>
      <c r="K275" s="22" t="s">
        <v>84</v>
      </c>
      <c r="L275" s="22" t="s">
        <v>84</v>
      </c>
      <c r="M275" s="22" t="s">
        <v>84</v>
      </c>
      <c r="N275" s="26" t="s">
        <v>84</v>
      </c>
      <c r="O275" s="22" t="s">
        <v>84</v>
      </c>
      <c r="P275" s="26" t="s">
        <v>84</v>
      </c>
      <c r="Q275" s="26" t="s">
        <v>84</v>
      </c>
      <c r="R275" s="111" t="s">
        <v>84</v>
      </c>
      <c r="S275" s="149"/>
      <c r="T275" s="149"/>
    </row>
    <row r="276" spans="1:20" s="109" customFormat="1" ht="15.75" hidden="1" customHeight="1" x14ac:dyDescent="0.25">
      <c r="A276" s="62" t="s">
        <v>359</v>
      </c>
      <c r="B276" s="6" t="s">
        <v>53</v>
      </c>
      <c r="C276" s="70" t="s">
        <v>321</v>
      </c>
      <c r="D276" s="89" t="s">
        <v>84</v>
      </c>
      <c r="E276" s="26" t="s">
        <v>84</v>
      </c>
      <c r="F276" s="22" t="s">
        <v>84</v>
      </c>
      <c r="G276" s="22" t="s">
        <v>84</v>
      </c>
      <c r="H276" s="22" t="s">
        <v>84</v>
      </c>
      <c r="I276" s="22" t="s">
        <v>84</v>
      </c>
      <c r="J276" s="22" t="s">
        <v>84</v>
      </c>
      <c r="K276" s="22" t="s">
        <v>84</v>
      </c>
      <c r="L276" s="22" t="s">
        <v>84</v>
      </c>
      <c r="M276" s="22" t="s">
        <v>84</v>
      </c>
      <c r="N276" s="26" t="s">
        <v>84</v>
      </c>
      <c r="O276" s="22" t="s">
        <v>84</v>
      </c>
      <c r="P276" s="26" t="s">
        <v>84</v>
      </c>
      <c r="Q276" s="26" t="s">
        <v>84</v>
      </c>
      <c r="R276" s="111" t="s">
        <v>84</v>
      </c>
      <c r="S276" s="149"/>
      <c r="T276" s="149"/>
    </row>
    <row r="277" spans="1:20" s="109" customFormat="1" x14ac:dyDescent="0.25">
      <c r="A277" s="62" t="s">
        <v>579</v>
      </c>
      <c r="B277" s="6" t="s">
        <v>215</v>
      </c>
      <c r="C277" s="70" t="s">
        <v>321</v>
      </c>
      <c r="D277" s="89" t="s">
        <v>84</v>
      </c>
      <c r="E277" s="26" t="s">
        <v>84</v>
      </c>
      <c r="F277" s="22" t="s">
        <v>84</v>
      </c>
      <c r="G277" s="22" t="s">
        <v>84</v>
      </c>
      <c r="H277" s="22" t="s">
        <v>84</v>
      </c>
      <c r="I277" s="22" t="s">
        <v>84</v>
      </c>
      <c r="J277" s="22" t="s">
        <v>84</v>
      </c>
      <c r="K277" s="22" t="s">
        <v>84</v>
      </c>
      <c r="L277" s="22" t="s">
        <v>84</v>
      </c>
      <c r="M277" s="22" t="s">
        <v>84</v>
      </c>
      <c r="N277" s="26" t="s">
        <v>84</v>
      </c>
      <c r="O277" s="22" t="s">
        <v>84</v>
      </c>
      <c r="P277" s="26" t="s">
        <v>84</v>
      </c>
      <c r="Q277" s="26" t="s">
        <v>84</v>
      </c>
      <c r="R277" s="111" t="s">
        <v>84</v>
      </c>
      <c r="S277" s="149"/>
      <c r="T277" s="149"/>
    </row>
    <row r="278" spans="1:20" s="109" customFormat="1" ht="15.75" hidden="1" customHeight="1" x14ac:dyDescent="0.25">
      <c r="A278" s="62" t="s">
        <v>581</v>
      </c>
      <c r="B278" s="9" t="s">
        <v>53</v>
      </c>
      <c r="C278" s="70" t="s">
        <v>321</v>
      </c>
      <c r="D278" s="89" t="s">
        <v>84</v>
      </c>
      <c r="E278" s="26" t="s">
        <v>84</v>
      </c>
      <c r="F278" s="22" t="s">
        <v>84</v>
      </c>
      <c r="G278" s="22" t="s">
        <v>84</v>
      </c>
      <c r="H278" s="22" t="s">
        <v>84</v>
      </c>
      <c r="I278" s="22" t="s">
        <v>84</v>
      </c>
      <c r="J278" s="22" t="s">
        <v>84</v>
      </c>
      <c r="K278" s="22" t="s">
        <v>84</v>
      </c>
      <c r="L278" s="22" t="s">
        <v>84</v>
      </c>
      <c r="M278" s="22" t="s">
        <v>84</v>
      </c>
      <c r="N278" s="26" t="s">
        <v>84</v>
      </c>
      <c r="O278" s="22" t="s">
        <v>84</v>
      </c>
      <c r="P278" s="26" t="s">
        <v>84</v>
      </c>
      <c r="Q278" s="26" t="s">
        <v>84</v>
      </c>
      <c r="R278" s="111" t="s">
        <v>84</v>
      </c>
      <c r="S278" s="149"/>
      <c r="T278" s="149"/>
    </row>
    <row r="279" spans="1:20" s="109" customFormat="1" x14ac:dyDescent="0.25">
      <c r="A279" s="62" t="s">
        <v>580</v>
      </c>
      <c r="B279" s="6" t="s">
        <v>203</v>
      </c>
      <c r="C279" s="70" t="s">
        <v>321</v>
      </c>
      <c r="D279" s="89" t="s">
        <v>84</v>
      </c>
      <c r="E279" s="26" t="s">
        <v>84</v>
      </c>
      <c r="F279" s="22" t="s">
        <v>84</v>
      </c>
      <c r="G279" s="22" t="s">
        <v>84</v>
      </c>
      <c r="H279" s="22" t="s">
        <v>84</v>
      </c>
      <c r="I279" s="22" t="s">
        <v>84</v>
      </c>
      <c r="J279" s="22" t="s">
        <v>84</v>
      </c>
      <c r="K279" s="22" t="s">
        <v>84</v>
      </c>
      <c r="L279" s="22" t="s">
        <v>84</v>
      </c>
      <c r="M279" s="22" t="s">
        <v>84</v>
      </c>
      <c r="N279" s="26" t="s">
        <v>84</v>
      </c>
      <c r="O279" s="22" t="s">
        <v>84</v>
      </c>
      <c r="P279" s="26" t="s">
        <v>84</v>
      </c>
      <c r="Q279" s="26" t="s">
        <v>84</v>
      </c>
      <c r="R279" s="111" t="s">
        <v>84</v>
      </c>
      <c r="S279" s="149"/>
      <c r="T279" s="149"/>
    </row>
    <row r="280" spans="1:20" s="109" customFormat="1" ht="15.75" hidden="1" customHeight="1" x14ac:dyDescent="0.25">
      <c r="A280" s="62" t="s">
        <v>582</v>
      </c>
      <c r="B280" s="9" t="s">
        <v>53</v>
      </c>
      <c r="C280" s="70" t="s">
        <v>321</v>
      </c>
      <c r="D280" s="89" t="s">
        <v>84</v>
      </c>
      <c r="E280" s="26" t="s">
        <v>84</v>
      </c>
      <c r="F280" s="22" t="s">
        <v>84</v>
      </c>
      <c r="G280" s="22" t="s">
        <v>84</v>
      </c>
      <c r="H280" s="22" t="s">
        <v>84</v>
      </c>
      <c r="I280" s="22" t="s">
        <v>84</v>
      </c>
      <c r="J280" s="22" t="s">
        <v>84</v>
      </c>
      <c r="K280" s="22" t="s">
        <v>84</v>
      </c>
      <c r="L280" s="22" t="s">
        <v>84</v>
      </c>
      <c r="M280" s="22" t="s">
        <v>84</v>
      </c>
      <c r="N280" s="26" t="s">
        <v>84</v>
      </c>
      <c r="O280" s="22" t="s">
        <v>84</v>
      </c>
      <c r="P280" s="26" t="s">
        <v>84</v>
      </c>
      <c r="Q280" s="27" t="str">
        <f t="shared" si="22"/>
        <v>-</v>
      </c>
      <c r="R280" s="111" t="str">
        <f t="shared" si="23"/>
        <v>-</v>
      </c>
      <c r="S280" s="149"/>
      <c r="T280" s="149"/>
    </row>
    <row r="281" spans="1:20" s="109" customFormat="1" x14ac:dyDescent="0.25">
      <c r="A281" s="62" t="s">
        <v>360</v>
      </c>
      <c r="B281" s="1" t="s">
        <v>368</v>
      </c>
      <c r="C281" s="70" t="s">
        <v>321</v>
      </c>
      <c r="D281" s="89">
        <v>880.471</v>
      </c>
      <c r="E281" s="91">
        <v>930.98</v>
      </c>
      <c r="F281" s="91">
        <v>801.755</v>
      </c>
      <c r="G281" s="91">
        <v>805.61000000000013</v>
      </c>
      <c r="H281" s="91">
        <v>805.61000000000013</v>
      </c>
      <c r="I281" s="91">
        <v>1045.8054499999998</v>
      </c>
      <c r="J281" s="91">
        <v>1045.8054499999998</v>
      </c>
      <c r="K281" s="91">
        <v>1064.8240000000001</v>
      </c>
      <c r="L281" s="91">
        <v>1064.8240000000001</v>
      </c>
      <c r="M281" s="91">
        <v>1055.685945999996</v>
      </c>
      <c r="N281" s="91">
        <f>N254-N265-N269-N271</f>
        <v>784.26099999999997</v>
      </c>
      <c r="O281" s="91">
        <v>1046.5406099999925</v>
      </c>
      <c r="P281" s="91">
        <f>P254-P265-P269-P271</f>
        <v>1043.7149875884556</v>
      </c>
      <c r="Q281" s="27">
        <f t="shared" si="22"/>
        <v>1046.5406099999925</v>
      </c>
      <c r="R281" s="111">
        <f t="shared" si="23"/>
        <v>1043.7149875884556</v>
      </c>
      <c r="S281" s="149">
        <f>P281-O281</f>
        <v>-2.8256224115368695</v>
      </c>
      <c r="T281" s="149"/>
    </row>
    <row r="282" spans="1:20" s="109" customFormat="1" ht="15.75" customHeight="1" x14ac:dyDescent="0.25">
      <c r="A282" s="62" t="s">
        <v>361</v>
      </c>
      <c r="B282" s="6" t="s">
        <v>53</v>
      </c>
      <c r="C282" s="70" t="s">
        <v>321</v>
      </c>
      <c r="D282" s="89" t="s">
        <v>84</v>
      </c>
      <c r="E282" s="26" t="s">
        <v>84</v>
      </c>
      <c r="F282" s="22" t="s">
        <v>84</v>
      </c>
      <c r="G282" s="22" t="s">
        <v>84</v>
      </c>
      <c r="H282" s="22" t="s">
        <v>84</v>
      </c>
      <c r="I282" s="22" t="s">
        <v>84</v>
      </c>
      <c r="J282" s="22" t="s">
        <v>84</v>
      </c>
      <c r="K282" s="22" t="s">
        <v>84</v>
      </c>
      <c r="L282" s="22" t="s">
        <v>84</v>
      </c>
      <c r="M282" s="22" t="s">
        <v>84</v>
      </c>
      <c r="N282" s="26" t="s">
        <v>84</v>
      </c>
      <c r="O282" s="22" t="s">
        <v>84</v>
      </c>
      <c r="P282" s="26" t="s">
        <v>84</v>
      </c>
      <c r="Q282" s="27" t="str">
        <f t="shared" si="22"/>
        <v>-</v>
      </c>
      <c r="R282" s="111" t="str">
        <f t="shared" si="23"/>
        <v>-</v>
      </c>
      <c r="S282" s="149"/>
      <c r="T282" s="149"/>
    </row>
    <row r="283" spans="1:20" s="109" customFormat="1" x14ac:dyDescent="0.25">
      <c r="A283" s="62" t="s">
        <v>143</v>
      </c>
      <c r="B283" s="5" t="s">
        <v>623</v>
      </c>
      <c r="C283" s="70" t="s">
        <v>321</v>
      </c>
      <c r="D283" s="89">
        <v>3338</v>
      </c>
      <c r="E283" s="27">
        <v>3421</v>
      </c>
      <c r="F283" s="27">
        <v>4917</v>
      </c>
      <c r="G283" s="27">
        <v>5594.875</v>
      </c>
      <c r="H283" s="27">
        <v>5594.875</v>
      </c>
      <c r="I283" s="27">
        <v>6821.0439999999999</v>
      </c>
      <c r="J283" s="27">
        <v>6821.0439999999999</v>
      </c>
      <c r="K283" s="27">
        <v>5451.7972349299998</v>
      </c>
      <c r="L283" s="27">
        <v>5451.7972349299998</v>
      </c>
      <c r="M283" s="27">
        <v>3643.8517300692415</v>
      </c>
      <c r="N283" s="27">
        <v>5051.2120000000004</v>
      </c>
      <c r="O283" s="27">
        <v>2854.3751757550872</v>
      </c>
      <c r="P283" s="27">
        <v>3401.3075620140467</v>
      </c>
      <c r="Q283" s="27">
        <f t="shared" si="22"/>
        <v>2854.3751757550872</v>
      </c>
      <c r="R283" s="111">
        <f t="shared" si="23"/>
        <v>3401.3075620140467</v>
      </c>
      <c r="S283" s="149">
        <f>N283-M283</f>
        <v>1407.3602699307589</v>
      </c>
      <c r="T283" s="149">
        <f>P283-O283</f>
        <v>546.93238625895947</v>
      </c>
    </row>
    <row r="284" spans="1:20" s="109" customFormat="1" x14ac:dyDescent="0.25">
      <c r="A284" s="62" t="s">
        <v>245</v>
      </c>
      <c r="B284" s="1" t="s">
        <v>139</v>
      </c>
      <c r="C284" s="70" t="s">
        <v>321</v>
      </c>
      <c r="D284" s="89" t="s">
        <v>84</v>
      </c>
      <c r="E284" s="26" t="s">
        <v>84</v>
      </c>
      <c r="F284" s="22" t="s">
        <v>84</v>
      </c>
      <c r="G284" s="22" t="s">
        <v>84</v>
      </c>
      <c r="H284" s="22" t="s">
        <v>84</v>
      </c>
      <c r="I284" s="22" t="s">
        <v>84</v>
      </c>
      <c r="J284" s="22" t="s">
        <v>84</v>
      </c>
      <c r="K284" s="22" t="s">
        <v>84</v>
      </c>
      <c r="L284" s="22" t="s">
        <v>84</v>
      </c>
      <c r="M284" s="22" t="s">
        <v>84</v>
      </c>
      <c r="N284" s="26" t="s">
        <v>84</v>
      </c>
      <c r="O284" s="22" t="s">
        <v>84</v>
      </c>
      <c r="P284" s="26" t="s">
        <v>84</v>
      </c>
      <c r="Q284" s="26" t="s">
        <v>84</v>
      </c>
      <c r="R284" s="111" t="s">
        <v>84</v>
      </c>
      <c r="S284" s="149"/>
      <c r="T284" s="149"/>
    </row>
    <row r="285" spans="1:20" s="109" customFormat="1" ht="15.75" hidden="1" customHeight="1" x14ac:dyDescent="0.25">
      <c r="A285" s="62" t="s">
        <v>246</v>
      </c>
      <c r="B285" s="6" t="s">
        <v>53</v>
      </c>
      <c r="C285" s="70" t="s">
        <v>321</v>
      </c>
      <c r="D285" s="89" t="s">
        <v>84</v>
      </c>
      <c r="E285" s="26" t="s">
        <v>84</v>
      </c>
      <c r="F285" s="22" t="s">
        <v>84</v>
      </c>
      <c r="G285" s="22" t="s">
        <v>84</v>
      </c>
      <c r="H285" s="22" t="s">
        <v>84</v>
      </c>
      <c r="I285" s="22" t="s">
        <v>84</v>
      </c>
      <c r="J285" s="22" t="s">
        <v>84</v>
      </c>
      <c r="K285" s="22" t="s">
        <v>84</v>
      </c>
      <c r="L285" s="22" t="s">
        <v>84</v>
      </c>
      <c r="M285" s="22" t="s">
        <v>84</v>
      </c>
      <c r="N285" s="26" t="s">
        <v>84</v>
      </c>
      <c r="O285" s="22" t="s">
        <v>84</v>
      </c>
      <c r="P285" s="26" t="s">
        <v>84</v>
      </c>
      <c r="Q285" s="27" t="str">
        <f t="shared" si="22"/>
        <v>-</v>
      </c>
      <c r="R285" s="111" t="str">
        <f t="shared" si="23"/>
        <v>-</v>
      </c>
      <c r="S285" s="149"/>
      <c r="T285" s="149"/>
    </row>
    <row r="286" spans="1:20" s="109" customFormat="1" x14ac:dyDescent="0.25">
      <c r="A286" s="62" t="s">
        <v>247</v>
      </c>
      <c r="B286" s="1" t="s">
        <v>624</v>
      </c>
      <c r="C286" s="70" t="s">
        <v>321</v>
      </c>
      <c r="D286" s="89">
        <v>207.58600000000001</v>
      </c>
      <c r="E286" s="91">
        <v>62.11</v>
      </c>
      <c r="F286" s="91">
        <v>70.682000000000002</v>
      </c>
      <c r="G286" s="91">
        <v>85.096000000000004</v>
      </c>
      <c r="H286" s="91">
        <v>85.096000000000004</v>
      </c>
      <c r="I286" s="91">
        <v>0</v>
      </c>
      <c r="J286" s="91">
        <v>0</v>
      </c>
      <c r="K286" s="91">
        <v>0</v>
      </c>
      <c r="L286" s="91">
        <v>0</v>
      </c>
      <c r="M286" s="91">
        <v>82.167638199999928</v>
      </c>
      <c r="N286" s="91">
        <v>0</v>
      </c>
      <c r="O286" s="91">
        <v>72.178263314997082</v>
      </c>
      <c r="P286" s="91">
        <v>77.172775535399865</v>
      </c>
      <c r="Q286" s="27">
        <f t="shared" si="22"/>
        <v>72.178263314997082</v>
      </c>
      <c r="R286" s="111">
        <f t="shared" si="23"/>
        <v>77.172775535399865</v>
      </c>
      <c r="S286" s="149">
        <f t="shared" ref="S286:S303" si="24">N286-M286</f>
        <v>-82.167638199999928</v>
      </c>
      <c r="T286" s="149">
        <f t="shared" ref="T286:T303" si="25">P286-O286</f>
        <v>4.9945122204027825</v>
      </c>
    </row>
    <row r="287" spans="1:20" s="109" customFormat="1" x14ac:dyDescent="0.25">
      <c r="A287" s="62" t="s">
        <v>249</v>
      </c>
      <c r="B287" s="6" t="s">
        <v>210</v>
      </c>
      <c r="C287" s="70" t="s">
        <v>321</v>
      </c>
      <c r="D287" s="89" t="s">
        <v>84</v>
      </c>
      <c r="E287" s="26" t="s">
        <v>84</v>
      </c>
      <c r="F287" s="22" t="s">
        <v>84</v>
      </c>
      <c r="G287" s="22" t="s">
        <v>84</v>
      </c>
      <c r="H287" s="22" t="s">
        <v>84</v>
      </c>
      <c r="I287" s="22" t="s">
        <v>84</v>
      </c>
      <c r="J287" s="22" t="s">
        <v>84</v>
      </c>
      <c r="K287" s="22" t="s">
        <v>84</v>
      </c>
      <c r="L287" s="22" t="s">
        <v>84</v>
      </c>
      <c r="M287" s="22" t="s">
        <v>84</v>
      </c>
      <c r="N287" s="26" t="s">
        <v>84</v>
      </c>
      <c r="O287" s="22" t="s">
        <v>84</v>
      </c>
      <c r="P287" s="26" t="s">
        <v>84</v>
      </c>
      <c r="Q287" s="26" t="s">
        <v>84</v>
      </c>
      <c r="R287" s="111" t="s">
        <v>84</v>
      </c>
      <c r="S287" s="149"/>
      <c r="T287" s="149"/>
    </row>
    <row r="288" spans="1:20" s="109" customFormat="1" ht="15.75" hidden="1" customHeight="1" x14ac:dyDescent="0.25">
      <c r="A288" s="62" t="s">
        <v>250</v>
      </c>
      <c r="B288" s="9" t="s">
        <v>53</v>
      </c>
      <c r="C288" s="70" t="s">
        <v>321</v>
      </c>
      <c r="D288" s="89" t="s">
        <v>84</v>
      </c>
      <c r="E288" s="26" t="s">
        <v>84</v>
      </c>
      <c r="F288" s="22" t="s">
        <v>84</v>
      </c>
      <c r="G288" s="22" t="s">
        <v>84</v>
      </c>
      <c r="H288" s="22" t="s">
        <v>84</v>
      </c>
      <c r="I288" s="22" t="s">
        <v>84</v>
      </c>
      <c r="J288" s="22" t="s">
        <v>84</v>
      </c>
      <c r="K288" s="22" t="s">
        <v>84</v>
      </c>
      <c r="L288" s="22" t="s">
        <v>84</v>
      </c>
      <c r="M288" s="22" t="s">
        <v>84</v>
      </c>
      <c r="N288" s="26" t="s">
        <v>84</v>
      </c>
      <c r="O288" s="22" t="s">
        <v>84</v>
      </c>
      <c r="P288" s="26" t="s">
        <v>84</v>
      </c>
      <c r="Q288" s="26" t="s">
        <v>84</v>
      </c>
      <c r="R288" s="111" t="s">
        <v>84</v>
      </c>
      <c r="S288" s="149"/>
      <c r="T288" s="149"/>
    </row>
    <row r="289" spans="1:20" s="109" customFormat="1" x14ac:dyDescent="0.25">
      <c r="A289" s="62" t="s">
        <v>251</v>
      </c>
      <c r="B289" s="6" t="s">
        <v>271</v>
      </c>
      <c r="C289" s="70" t="s">
        <v>321</v>
      </c>
      <c r="D289" s="89" t="s">
        <v>84</v>
      </c>
      <c r="E289" s="26" t="s">
        <v>84</v>
      </c>
      <c r="F289" s="22" t="s">
        <v>84</v>
      </c>
      <c r="G289" s="22" t="s">
        <v>84</v>
      </c>
      <c r="H289" s="22" t="s">
        <v>84</v>
      </c>
      <c r="I289" s="22" t="s">
        <v>84</v>
      </c>
      <c r="J289" s="22" t="s">
        <v>84</v>
      </c>
      <c r="K289" s="22" t="s">
        <v>84</v>
      </c>
      <c r="L289" s="22" t="s">
        <v>84</v>
      </c>
      <c r="M289" s="22" t="s">
        <v>84</v>
      </c>
      <c r="N289" s="26" t="s">
        <v>84</v>
      </c>
      <c r="O289" s="22" t="s">
        <v>84</v>
      </c>
      <c r="P289" s="26" t="s">
        <v>84</v>
      </c>
      <c r="Q289" s="26" t="s">
        <v>84</v>
      </c>
      <c r="R289" s="111" t="s">
        <v>84</v>
      </c>
      <c r="S289" s="149"/>
      <c r="T289" s="149"/>
    </row>
    <row r="290" spans="1:20" s="109" customFormat="1" ht="15.75" hidden="1" customHeight="1" x14ac:dyDescent="0.25">
      <c r="A290" s="62" t="s">
        <v>252</v>
      </c>
      <c r="B290" s="9" t="s">
        <v>53</v>
      </c>
      <c r="C290" s="70" t="s">
        <v>321</v>
      </c>
      <c r="D290" s="89" t="s">
        <v>84</v>
      </c>
      <c r="E290" s="26" t="s">
        <v>84</v>
      </c>
      <c r="F290" s="22" t="s">
        <v>84</v>
      </c>
      <c r="G290" s="22" t="s">
        <v>84</v>
      </c>
      <c r="H290" s="22" t="s">
        <v>84</v>
      </c>
      <c r="I290" s="22" t="s">
        <v>84</v>
      </c>
      <c r="J290" s="22" t="s">
        <v>84</v>
      </c>
      <c r="K290" s="22" t="s">
        <v>84</v>
      </c>
      <c r="L290" s="22" t="s">
        <v>84</v>
      </c>
      <c r="M290" s="22" t="s">
        <v>84</v>
      </c>
      <c r="N290" s="26" t="s">
        <v>84</v>
      </c>
      <c r="O290" s="22" t="s">
        <v>84</v>
      </c>
      <c r="P290" s="26" t="s">
        <v>84</v>
      </c>
      <c r="Q290" s="27" t="str">
        <f t="shared" si="22"/>
        <v>-</v>
      </c>
      <c r="R290" s="111" t="str">
        <f t="shared" si="23"/>
        <v>-</v>
      </c>
      <c r="S290" s="149" t="e">
        <f t="shared" si="24"/>
        <v>#VALUE!</v>
      </c>
      <c r="T290" s="149" t="e">
        <f t="shared" si="25"/>
        <v>#VALUE!</v>
      </c>
    </row>
    <row r="291" spans="1:20" s="109" customFormat="1" ht="24.75" customHeight="1" x14ac:dyDescent="0.25">
      <c r="A291" s="62" t="s">
        <v>248</v>
      </c>
      <c r="B291" s="1" t="s">
        <v>480</v>
      </c>
      <c r="C291" s="70" t="s">
        <v>321</v>
      </c>
      <c r="D291" s="89">
        <v>1906</v>
      </c>
      <c r="E291" s="27">
        <v>1626</v>
      </c>
      <c r="F291" s="27">
        <v>1556</v>
      </c>
      <c r="G291" s="27">
        <v>1331</v>
      </c>
      <c r="H291" s="27">
        <v>1331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f t="shared" si="22"/>
        <v>0</v>
      </c>
      <c r="R291" s="111">
        <f t="shared" si="23"/>
        <v>0</v>
      </c>
      <c r="S291" s="149">
        <f t="shared" si="24"/>
        <v>0</v>
      </c>
      <c r="T291" s="149">
        <f t="shared" si="25"/>
        <v>0</v>
      </c>
    </row>
    <row r="292" spans="1:20" s="109" customFormat="1" ht="15.75" hidden="1" customHeight="1" x14ac:dyDescent="0.25">
      <c r="A292" s="62" t="s">
        <v>253</v>
      </c>
      <c r="B292" s="6" t="s">
        <v>53</v>
      </c>
      <c r="C292" s="70" t="s">
        <v>321</v>
      </c>
      <c r="D292" s="89" t="s">
        <v>84</v>
      </c>
      <c r="E292" s="26" t="s">
        <v>84</v>
      </c>
      <c r="F292" s="22" t="s">
        <v>84</v>
      </c>
      <c r="G292" s="22" t="s">
        <v>84</v>
      </c>
      <c r="H292" s="22" t="s">
        <v>84</v>
      </c>
      <c r="I292" s="22" t="s">
        <v>84</v>
      </c>
      <c r="J292" s="22" t="s">
        <v>84</v>
      </c>
      <c r="K292" s="22" t="s">
        <v>84</v>
      </c>
      <c r="L292" s="22" t="s">
        <v>84</v>
      </c>
      <c r="M292" s="22" t="s">
        <v>84</v>
      </c>
      <c r="N292" s="26" t="s">
        <v>84</v>
      </c>
      <c r="O292" s="22" t="s">
        <v>84</v>
      </c>
      <c r="P292" s="26" t="s">
        <v>84</v>
      </c>
      <c r="Q292" s="27" t="str">
        <f t="shared" si="22"/>
        <v>-</v>
      </c>
      <c r="R292" s="111" t="str">
        <f t="shared" si="23"/>
        <v>-</v>
      </c>
      <c r="S292" s="149" t="e">
        <f t="shared" si="24"/>
        <v>#VALUE!</v>
      </c>
      <c r="T292" s="149" t="e">
        <f t="shared" si="25"/>
        <v>#VALUE!</v>
      </c>
    </row>
    <row r="293" spans="1:20" s="109" customFormat="1" x14ac:dyDescent="0.25">
      <c r="A293" s="62" t="s">
        <v>254</v>
      </c>
      <c r="B293" s="1" t="s">
        <v>272</v>
      </c>
      <c r="C293" s="70" t="s">
        <v>321</v>
      </c>
      <c r="D293" s="89">
        <v>245.90799999999999</v>
      </c>
      <c r="E293" s="91">
        <v>219.661</v>
      </c>
      <c r="F293" s="91">
        <v>331.65100000000001</v>
      </c>
      <c r="G293" s="91">
        <v>240.84</v>
      </c>
      <c r="H293" s="91">
        <v>240.84</v>
      </c>
      <c r="I293" s="91">
        <v>318.48</v>
      </c>
      <c r="J293" s="91">
        <v>318.48</v>
      </c>
      <c r="K293" s="91">
        <v>129.21604399999998</v>
      </c>
      <c r="L293" s="91">
        <v>129.21604399999998</v>
      </c>
      <c r="M293" s="91">
        <v>132.13052974843234</v>
      </c>
      <c r="N293" s="91">
        <v>46.476999999999997</v>
      </c>
      <c r="O293" s="91">
        <v>117.13052974843234</v>
      </c>
      <c r="P293" s="91">
        <v>46.455925763464968</v>
      </c>
      <c r="Q293" s="27">
        <f t="shared" si="22"/>
        <v>117.13052974843234</v>
      </c>
      <c r="R293" s="111">
        <f t="shared" si="23"/>
        <v>46.455925763464968</v>
      </c>
      <c r="S293" s="149">
        <f t="shared" si="24"/>
        <v>-85.653529748432334</v>
      </c>
      <c r="T293" s="149">
        <f t="shared" si="25"/>
        <v>-70.674603984967376</v>
      </c>
    </row>
    <row r="294" spans="1:20" s="109" customFormat="1" ht="15.75" hidden="1" customHeight="1" x14ac:dyDescent="0.25">
      <c r="A294" s="62" t="s">
        <v>259</v>
      </c>
      <c r="B294" s="6" t="s">
        <v>53</v>
      </c>
      <c r="C294" s="70" t="s">
        <v>321</v>
      </c>
      <c r="D294" s="89" t="s">
        <v>84</v>
      </c>
      <c r="E294" s="26" t="s">
        <v>84</v>
      </c>
      <c r="F294" s="22" t="s">
        <v>84</v>
      </c>
      <c r="G294" s="22" t="s">
        <v>84</v>
      </c>
      <c r="H294" s="22" t="s">
        <v>84</v>
      </c>
      <c r="I294" s="22" t="s">
        <v>84</v>
      </c>
      <c r="J294" s="22" t="s">
        <v>84</v>
      </c>
      <c r="K294" s="22" t="s">
        <v>84</v>
      </c>
      <c r="L294" s="22" t="s">
        <v>84</v>
      </c>
      <c r="M294" s="22" t="s">
        <v>84</v>
      </c>
      <c r="N294" s="26" t="s">
        <v>84</v>
      </c>
      <c r="O294" s="22" t="s">
        <v>84</v>
      </c>
      <c r="P294" s="26" t="s">
        <v>84</v>
      </c>
      <c r="Q294" s="27" t="str">
        <f t="shared" si="22"/>
        <v>-</v>
      </c>
      <c r="R294" s="111" t="str">
        <f t="shared" si="23"/>
        <v>-</v>
      </c>
      <c r="S294" s="149" t="e">
        <f t="shared" si="24"/>
        <v>#VALUE!</v>
      </c>
      <c r="T294" s="149" t="e">
        <f t="shared" si="25"/>
        <v>#VALUE!</v>
      </c>
    </row>
    <row r="295" spans="1:20" s="109" customFormat="1" x14ac:dyDescent="0.25">
      <c r="A295" s="62" t="s">
        <v>255</v>
      </c>
      <c r="B295" s="1" t="s">
        <v>273</v>
      </c>
      <c r="C295" s="70" t="s">
        <v>321</v>
      </c>
      <c r="D295" s="89">
        <v>27</v>
      </c>
      <c r="E295" s="27">
        <v>26</v>
      </c>
      <c r="F295" s="27">
        <v>34</v>
      </c>
      <c r="G295" s="27">
        <v>29.460999999999999</v>
      </c>
      <c r="H295" s="27">
        <v>29.460999999999999</v>
      </c>
      <c r="I295" s="27">
        <v>36.307000000000002</v>
      </c>
      <c r="J295" s="27">
        <v>36.307000000000002</v>
      </c>
      <c r="K295" s="27">
        <v>33.552</v>
      </c>
      <c r="L295" s="27">
        <v>33.552</v>
      </c>
      <c r="M295" s="27">
        <v>42.792999999999999</v>
      </c>
      <c r="N295" s="27">
        <v>38.107999999999997</v>
      </c>
      <c r="O295" s="27">
        <v>42.792999999999999</v>
      </c>
      <c r="P295" s="27">
        <v>39.357999999999997</v>
      </c>
      <c r="Q295" s="27">
        <f t="shared" si="22"/>
        <v>42.792999999999999</v>
      </c>
      <c r="R295" s="111">
        <f t="shared" si="23"/>
        <v>39.357999999999997</v>
      </c>
      <c r="S295" s="149">
        <f t="shared" si="24"/>
        <v>-4.6850000000000023</v>
      </c>
      <c r="T295" s="149">
        <f t="shared" si="25"/>
        <v>-3.4350000000000023</v>
      </c>
    </row>
    <row r="296" spans="1:20" s="109" customFormat="1" ht="15.75" hidden="1" customHeight="1" x14ac:dyDescent="0.25">
      <c r="A296" s="62" t="s">
        <v>260</v>
      </c>
      <c r="B296" s="6" t="s">
        <v>53</v>
      </c>
      <c r="C296" s="70" t="s">
        <v>321</v>
      </c>
      <c r="D296" s="89" t="s">
        <v>84</v>
      </c>
      <c r="E296" s="26" t="s">
        <v>84</v>
      </c>
      <c r="F296" s="22" t="s">
        <v>84</v>
      </c>
      <c r="G296" s="22" t="s">
        <v>84</v>
      </c>
      <c r="H296" s="22" t="s">
        <v>84</v>
      </c>
      <c r="I296" s="22" t="s">
        <v>84</v>
      </c>
      <c r="J296" s="22" t="s">
        <v>84</v>
      </c>
      <c r="K296" s="22" t="s">
        <v>84</v>
      </c>
      <c r="L296" s="22" t="s">
        <v>84</v>
      </c>
      <c r="M296" s="22" t="s">
        <v>84</v>
      </c>
      <c r="N296" s="26" t="s">
        <v>84</v>
      </c>
      <c r="O296" s="22" t="s">
        <v>84</v>
      </c>
      <c r="P296" s="26" t="s">
        <v>84</v>
      </c>
      <c r="Q296" s="27" t="str">
        <f t="shared" si="22"/>
        <v>-</v>
      </c>
      <c r="R296" s="111" t="str">
        <f t="shared" si="23"/>
        <v>-</v>
      </c>
      <c r="S296" s="149" t="e">
        <f t="shared" si="24"/>
        <v>#VALUE!</v>
      </c>
      <c r="T296" s="149" t="e">
        <f t="shared" si="25"/>
        <v>#VALUE!</v>
      </c>
    </row>
    <row r="297" spans="1:20" s="109" customFormat="1" x14ac:dyDescent="0.25">
      <c r="A297" s="62" t="s">
        <v>256</v>
      </c>
      <c r="B297" s="1" t="s">
        <v>274</v>
      </c>
      <c r="C297" s="70" t="s">
        <v>321</v>
      </c>
      <c r="D297" s="89">
        <v>42</v>
      </c>
      <c r="E297" s="27">
        <v>14</v>
      </c>
      <c r="F297" s="27">
        <v>78</v>
      </c>
      <c r="G297" s="27">
        <v>61.808999999999997</v>
      </c>
      <c r="H297" s="27">
        <v>61.808999999999997</v>
      </c>
      <c r="I297" s="27">
        <v>369.81</v>
      </c>
      <c r="J297" s="27">
        <v>369.81</v>
      </c>
      <c r="K297" s="27">
        <v>545.52800000000002</v>
      </c>
      <c r="L297" s="27">
        <v>545.52800000000002</v>
      </c>
      <c r="M297" s="27">
        <v>126.23272962030094</v>
      </c>
      <c r="N297" s="27">
        <v>186.90799999999999</v>
      </c>
      <c r="O297" s="27">
        <v>125.19719197766429</v>
      </c>
      <c r="P297" s="27">
        <v>108.09819174370314</v>
      </c>
      <c r="Q297" s="27">
        <f t="shared" si="22"/>
        <v>125.19719197766429</v>
      </c>
      <c r="R297" s="111">
        <f t="shared" si="23"/>
        <v>108.09819174370314</v>
      </c>
      <c r="S297" s="149">
        <f t="shared" si="24"/>
        <v>60.675270379699043</v>
      </c>
      <c r="T297" s="149">
        <f t="shared" si="25"/>
        <v>-17.099000233961149</v>
      </c>
    </row>
    <row r="298" spans="1:20" s="109" customFormat="1" ht="15.75" hidden="1" customHeight="1" x14ac:dyDescent="0.25">
      <c r="A298" s="62" t="s">
        <v>261</v>
      </c>
      <c r="B298" s="6" t="s">
        <v>53</v>
      </c>
      <c r="C298" s="70" t="s">
        <v>321</v>
      </c>
      <c r="D298" s="89" t="s">
        <v>84</v>
      </c>
      <c r="E298" s="26" t="s">
        <v>84</v>
      </c>
      <c r="F298" s="22" t="s">
        <v>84</v>
      </c>
      <c r="G298" s="22" t="s">
        <v>84</v>
      </c>
      <c r="H298" s="22" t="s">
        <v>84</v>
      </c>
      <c r="I298" s="22" t="s">
        <v>84</v>
      </c>
      <c r="J298" s="22" t="s">
        <v>84</v>
      </c>
      <c r="K298" s="22" t="s">
        <v>84</v>
      </c>
      <c r="L298" s="22" t="s">
        <v>84</v>
      </c>
      <c r="M298" s="22" t="s">
        <v>84</v>
      </c>
      <c r="N298" s="26" t="s">
        <v>84</v>
      </c>
      <c r="O298" s="22" t="s">
        <v>84</v>
      </c>
      <c r="P298" s="26" t="s">
        <v>84</v>
      </c>
      <c r="Q298" s="27" t="str">
        <f t="shared" si="22"/>
        <v>-</v>
      </c>
      <c r="R298" s="111" t="str">
        <f t="shared" si="23"/>
        <v>-</v>
      </c>
      <c r="S298" s="149" t="e">
        <f t="shared" si="24"/>
        <v>#VALUE!</v>
      </c>
      <c r="T298" s="149" t="e">
        <f t="shared" si="25"/>
        <v>#VALUE!</v>
      </c>
    </row>
    <row r="299" spans="1:20" s="109" customFormat="1" x14ac:dyDescent="0.25">
      <c r="A299" s="62" t="s">
        <v>257</v>
      </c>
      <c r="B299" s="1" t="s">
        <v>275</v>
      </c>
      <c r="C299" s="70" t="s">
        <v>321</v>
      </c>
      <c r="D299" s="89">
        <v>602</v>
      </c>
      <c r="E299" s="27">
        <v>796</v>
      </c>
      <c r="F299" s="27">
        <v>1163.2829999999999</v>
      </c>
      <c r="G299" s="27">
        <v>1675.422</v>
      </c>
      <c r="H299" s="27">
        <v>1675.422</v>
      </c>
      <c r="I299" s="27">
        <v>3986.3827476500001</v>
      </c>
      <c r="J299" s="27">
        <v>3986.3827476500001</v>
      </c>
      <c r="K299" s="27">
        <v>1431.46221083</v>
      </c>
      <c r="L299" s="27">
        <v>1431.46221083</v>
      </c>
      <c r="M299" s="27">
        <v>606.60898965999991</v>
      </c>
      <c r="N299" s="27">
        <v>946.25699999999995</v>
      </c>
      <c r="O299" s="27">
        <v>150</v>
      </c>
      <c r="P299" s="27">
        <v>699.60541592000004</v>
      </c>
      <c r="Q299" s="27">
        <f t="shared" si="22"/>
        <v>150</v>
      </c>
      <c r="R299" s="111">
        <f t="shared" si="23"/>
        <v>699.60541592000004</v>
      </c>
      <c r="S299" s="149">
        <f t="shared" si="24"/>
        <v>339.64801034000004</v>
      </c>
      <c r="T299" s="149">
        <f t="shared" si="25"/>
        <v>549.60541592000004</v>
      </c>
    </row>
    <row r="300" spans="1:20" s="109" customFormat="1" ht="15.75" hidden="1" customHeight="1" x14ac:dyDescent="0.25">
      <c r="A300" s="62" t="s">
        <v>262</v>
      </c>
      <c r="B300" s="6" t="s">
        <v>53</v>
      </c>
      <c r="C300" s="70" t="s">
        <v>321</v>
      </c>
      <c r="D300" s="89" t="s">
        <v>84</v>
      </c>
      <c r="E300" s="26" t="s">
        <v>84</v>
      </c>
      <c r="F300" s="22" t="s">
        <v>84</v>
      </c>
      <c r="G300" s="22" t="s">
        <v>84</v>
      </c>
      <c r="H300" s="22" t="s">
        <v>84</v>
      </c>
      <c r="I300" s="22" t="s">
        <v>84</v>
      </c>
      <c r="J300" s="22" t="s">
        <v>84</v>
      </c>
      <c r="K300" s="22" t="s">
        <v>84</v>
      </c>
      <c r="L300" s="22" t="s">
        <v>84</v>
      </c>
      <c r="M300" s="22" t="s">
        <v>84</v>
      </c>
      <c r="N300" s="26" t="s">
        <v>84</v>
      </c>
      <c r="O300" s="22" t="s">
        <v>84</v>
      </c>
      <c r="P300" s="26" t="s">
        <v>84</v>
      </c>
      <c r="Q300" s="27" t="str">
        <f t="shared" si="22"/>
        <v>-</v>
      </c>
      <c r="R300" s="111" t="str">
        <f t="shared" si="23"/>
        <v>-</v>
      </c>
      <c r="S300" s="149" t="e">
        <f t="shared" si="24"/>
        <v>#VALUE!</v>
      </c>
      <c r="T300" s="149" t="e">
        <f t="shared" si="25"/>
        <v>#VALUE!</v>
      </c>
    </row>
    <row r="301" spans="1:20" s="109" customFormat="1" ht="31.5" x14ac:dyDescent="0.25">
      <c r="A301" s="62" t="s">
        <v>258</v>
      </c>
      <c r="B301" s="1" t="s">
        <v>306</v>
      </c>
      <c r="C301" s="70" t="s">
        <v>321</v>
      </c>
      <c r="D301" s="89">
        <v>173</v>
      </c>
      <c r="E301" s="27">
        <v>238</v>
      </c>
      <c r="F301" s="27">
        <v>764.33399999999995</v>
      </c>
      <c r="G301" s="27">
        <v>799.68399999999997</v>
      </c>
      <c r="H301" s="27">
        <v>799.68399999999997</v>
      </c>
      <c r="I301" s="27">
        <v>1604.145</v>
      </c>
      <c r="J301" s="27">
        <v>1604.145</v>
      </c>
      <c r="K301" s="27">
        <v>1838.8405560000001</v>
      </c>
      <c r="L301" s="27">
        <v>1838.8405560000001</v>
      </c>
      <c r="M301" s="27">
        <v>911.14198368432812</v>
      </c>
      <c r="N301" s="27">
        <v>1963.8562502678094</v>
      </c>
      <c r="O301" s="27">
        <v>466.21365920159849</v>
      </c>
      <c r="P301" s="27">
        <v>493.87734560580969</v>
      </c>
      <c r="Q301" s="27">
        <f t="shared" si="22"/>
        <v>466.21365920159849</v>
      </c>
      <c r="R301" s="111">
        <f t="shared" si="23"/>
        <v>493.87734560580969</v>
      </c>
      <c r="S301" s="149">
        <f t="shared" si="24"/>
        <v>1052.7142665834813</v>
      </c>
      <c r="T301" s="149">
        <f t="shared" si="25"/>
        <v>27.663686404211205</v>
      </c>
    </row>
    <row r="302" spans="1:20" s="109" customFormat="1" ht="15.75" hidden="1" customHeight="1" x14ac:dyDescent="0.25">
      <c r="A302" s="62" t="s">
        <v>263</v>
      </c>
      <c r="B302" s="6" t="s">
        <v>53</v>
      </c>
      <c r="C302" s="70" t="s">
        <v>321</v>
      </c>
      <c r="D302" s="89" t="s">
        <v>84</v>
      </c>
      <c r="E302" s="26" t="s">
        <v>84</v>
      </c>
      <c r="F302" s="22" t="s">
        <v>84</v>
      </c>
      <c r="G302" s="22" t="s">
        <v>84</v>
      </c>
      <c r="H302" s="22" t="s">
        <v>84</v>
      </c>
      <c r="I302" s="22" t="s">
        <v>84</v>
      </c>
      <c r="J302" s="22" t="s">
        <v>84</v>
      </c>
      <c r="K302" s="22" t="s">
        <v>84</v>
      </c>
      <c r="L302" s="22" t="s">
        <v>84</v>
      </c>
      <c r="M302" s="22" t="s">
        <v>84</v>
      </c>
      <c r="N302" s="26" t="s">
        <v>84</v>
      </c>
      <c r="O302" s="22" t="s">
        <v>84</v>
      </c>
      <c r="P302" s="26" t="s">
        <v>84</v>
      </c>
      <c r="Q302" s="27" t="str">
        <f t="shared" si="22"/>
        <v>-</v>
      </c>
      <c r="R302" s="111" t="str">
        <f t="shared" si="23"/>
        <v>-</v>
      </c>
      <c r="S302" s="149" t="e">
        <f t="shared" si="24"/>
        <v>#VALUE!</v>
      </c>
      <c r="T302" s="149" t="e">
        <f t="shared" si="25"/>
        <v>#VALUE!</v>
      </c>
    </row>
    <row r="303" spans="1:20" s="109" customFormat="1" x14ac:dyDescent="0.25">
      <c r="A303" s="62" t="s">
        <v>490</v>
      </c>
      <c r="B303" s="1" t="s">
        <v>491</v>
      </c>
      <c r="C303" s="70" t="s">
        <v>321</v>
      </c>
      <c r="D303" s="89">
        <v>134.50599999999986</v>
      </c>
      <c r="E303" s="91">
        <v>427.22900000000027</v>
      </c>
      <c r="F303" s="91">
        <v>895.05000000000018</v>
      </c>
      <c r="G303" s="91">
        <v>1371.5630000000001</v>
      </c>
      <c r="H303" s="91">
        <v>1371.5630000000001</v>
      </c>
      <c r="I303" s="91">
        <v>505.91925235000053</v>
      </c>
      <c r="J303" s="91">
        <v>505.91925235000053</v>
      </c>
      <c r="K303" s="91">
        <v>1473.1984241</v>
      </c>
      <c r="L303" s="91">
        <v>1473.1984241</v>
      </c>
      <c r="M303" s="91">
        <v>1742.7768591561803</v>
      </c>
      <c r="N303" s="91">
        <f>N283-SUM(N284:N301)</f>
        <v>1869.6057497321908</v>
      </c>
      <c r="O303" s="91">
        <v>1880.862531512395</v>
      </c>
      <c r="P303" s="91">
        <f>P283-SUM(P284:P301)</f>
        <v>1936.7399074456689</v>
      </c>
      <c r="Q303" s="27">
        <f t="shared" si="22"/>
        <v>1880.862531512395</v>
      </c>
      <c r="R303" s="111">
        <f t="shared" si="23"/>
        <v>1936.7399074456689</v>
      </c>
      <c r="S303" s="149">
        <f t="shared" si="24"/>
        <v>126.82889057601051</v>
      </c>
      <c r="T303" s="149">
        <f t="shared" si="25"/>
        <v>55.877375933273925</v>
      </c>
    </row>
    <row r="304" spans="1:20" s="109" customFormat="1" ht="15.75" hidden="1" customHeight="1" x14ac:dyDescent="0.25">
      <c r="A304" s="62" t="s">
        <v>492</v>
      </c>
      <c r="B304" s="6" t="s">
        <v>53</v>
      </c>
      <c r="C304" s="70" t="s">
        <v>321</v>
      </c>
      <c r="D304" s="89" t="s">
        <v>84</v>
      </c>
      <c r="E304" s="26" t="s">
        <v>84</v>
      </c>
      <c r="F304" s="22" t="s">
        <v>84</v>
      </c>
      <c r="G304" s="22" t="s">
        <v>84</v>
      </c>
      <c r="H304" s="22" t="s">
        <v>84</v>
      </c>
      <c r="I304" s="22" t="s">
        <v>84</v>
      </c>
      <c r="J304" s="22" t="s">
        <v>84</v>
      </c>
      <c r="K304" s="22" t="s">
        <v>84</v>
      </c>
      <c r="L304" s="22" t="s">
        <v>84</v>
      </c>
      <c r="M304" s="22" t="s">
        <v>84</v>
      </c>
      <c r="N304" s="26" t="s">
        <v>84</v>
      </c>
      <c r="O304" s="22" t="s">
        <v>84</v>
      </c>
      <c r="P304" s="26" t="s">
        <v>84</v>
      </c>
      <c r="Q304" s="27" t="str">
        <f t="shared" si="22"/>
        <v>-</v>
      </c>
      <c r="R304" s="111" t="str">
        <f t="shared" si="23"/>
        <v>-</v>
      </c>
      <c r="S304" s="149"/>
      <c r="T304" s="149"/>
    </row>
    <row r="305" spans="1:20" s="109" customFormat="1" ht="31.5" x14ac:dyDescent="0.25">
      <c r="A305" s="62" t="s">
        <v>144</v>
      </c>
      <c r="B305" s="5" t="s">
        <v>625</v>
      </c>
      <c r="C305" s="70" t="s">
        <v>23</v>
      </c>
      <c r="D305" s="92">
        <f>D167/(D23*1.18)</f>
        <v>0.97887770123158802</v>
      </c>
      <c r="E305" s="92">
        <f>E167/(E23*1.18)</f>
        <v>1.1480817520644262</v>
      </c>
      <c r="F305" s="92">
        <f>F167/(F23*1.18)</f>
        <v>1.0767172450140468</v>
      </c>
      <c r="G305" s="92">
        <v>1.1072847624008566</v>
      </c>
      <c r="H305" s="92">
        <v>1.1072847624008566</v>
      </c>
      <c r="I305" s="92">
        <v>1.2904286958458</v>
      </c>
      <c r="J305" s="92">
        <v>1.2904286958458</v>
      </c>
      <c r="K305" s="92">
        <v>0.77072900007001355</v>
      </c>
      <c r="L305" s="92">
        <v>0.77072900007001355</v>
      </c>
      <c r="M305" s="92">
        <v>0.95684291488279216</v>
      </c>
      <c r="N305" s="92">
        <f>N167/(N23*1.2)</f>
        <v>1.0017851030516978</v>
      </c>
      <c r="O305" s="92">
        <v>0.95164180995573922</v>
      </c>
      <c r="P305" s="92">
        <f>P167/(P23*1.2)</f>
        <v>0.95375643708128355</v>
      </c>
      <c r="Q305" s="92">
        <f>Q167/(Q23*1.18)</f>
        <v>1.0139158640416925</v>
      </c>
      <c r="R305" s="92">
        <f>R167/(R23*1.2)</f>
        <v>1.0077151466995378</v>
      </c>
      <c r="S305" s="149"/>
      <c r="T305" s="149"/>
    </row>
    <row r="306" spans="1:20" s="109" customFormat="1" x14ac:dyDescent="0.25">
      <c r="A306" s="62" t="s">
        <v>264</v>
      </c>
      <c r="B306" s="1" t="s">
        <v>530</v>
      </c>
      <c r="C306" s="70" t="s">
        <v>23</v>
      </c>
      <c r="D306" s="89" t="s">
        <v>84</v>
      </c>
      <c r="E306" s="26" t="s">
        <v>84</v>
      </c>
      <c r="F306" s="22" t="s">
        <v>84</v>
      </c>
      <c r="G306" s="22" t="s">
        <v>84</v>
      </c>
      <c r="H306" s="22" t="s">
        <v>84</v>
      </c>
      <c r="I306" s="22" t="s">
        <v>84</v>
      </c>
      <c r="J306" s="22" t="s">
        <v>84</v>
      </c>
      <c r="K306" s="22" t="s">
        <v>84</v>
      </c>
      <c r="L306" s="22" t="s">
        <v>84</v>
      </c>
      <c r="M306" s="22" t="s">
        <v>84</v>
      </c>
      <c r="N306" s="26" t="s">
        <v>84</v>
      </c>
      <c r="O306" s="22" t="s">
        <v>84</v>
      </c>
      <c r="P306" s="26" t="s">
        <v>84</v>
      </c>
      <c r="Q306" s="26" t="s">
        <v>84</v>
      </c>
      <c r="R306" s="111" t="s">
        <v>84</v>
      </c>
      <c r="S306" s="149"/>
      <c r="T306" s="149"/>
    </row>
    <row r="307" spans="1:20" s="109" customFormat="1" ht="31.5" x14ac:dyDescent="0.25">
      <c r="A307" s="62" t="s">
        <v>495</v>
      </c>
      <c r="B307" s="1" t="s">
        <v>531</v>
      </c>
      <c r="C307" s="70" t="s">
        <v>23</v>
      </c>
      <c r="D307" s="89" t="s">
        <v>84</v>
      </c>
      <c r="E307" s="26" t="s">
        <v>84</v>
      </c>
      <c r="F307" s="22" t="s">
        <v>84</v>
      </c>
      <c r="G307" s="22" t="s">
        <v>84</v>
      </c>
      <c r="H307" s="22" t="s">
        <v>84</v>
      </c>
      <c r="I307" s="22" t="s">
        <v>84</v>
      </c>
      <c r="J307" s="22" t="s">
        <v>84</v>
      </c>
      <c r="K307" s="22" t="s">
        <v>84</v>
      </c>
      <c r="L307" s="22" t="s">
        <v>84</v>
      </c>
      <c r="M307" s="22" t="s">
        <v>84</v>
      </c>
      <c r="N307" s="26" t="s">
        <v>84</v>
      </c>
      <c r="O307" s="22" t="s">
        <v>84</v>
      </c>
      <c r="P307" s="26" t="s">
        <v>84</v>
      </c>
      <c r="Q307" s="26" t="s">
        <v>84</v>
      </c>
      <c r="R307" s="111" t="s">
        <v>84</v>
      </c>
      <c r="S307" s="149"/>
      <c r="T307" s="149"/>
    </row>
    <row r="308" spans="1:20" s="109" customFormat="1" ht="31.5" x14ac:dyDescent="0.25">
      <c r="A308" s="62" t="s">
        <v>496</v>
      </c>
      <c r="B308" s="1" t="s">
        <v>532</v>
      </c>
      <c r="C308" s="70" t="s">
        <v>23</v>
      </c>
      <c r="D308" s="89" t="s">
        <v>84</v>
      </c>
      <c r="E308" s="26" t="s">
        <v>84</v>
      </c>
      <c r="F308" s="22" t="s">
        <v>84</v>
      </c>
      <c r="G308" s="22" t="s">
        <v>84</v>
      </c>
      <c r="H308" s="22" t="s">
        <v>84</v>
      </c>
      <c r="I308" s="22" t="s">
        <v>84</v>
      </c>
      <c r="J308" s="22" t="s">
        <v>84</v>
      </c>
      <c r="K308" s="22" t="s">
        <v>84</v>
      </c>
      <c r="L308" s="22" t="s">
        <v>84</v>
      </c>
      <c r="M308" s="22" t="s">
        <v>84</v>
      </c>
      <c r="N308" s="26" t="s">
        <v>84</v>
      </c>
      <c r="O308" s="22" t="s">
        <v>84</v>
      </c>
      <c r="P308" s="26" t="s">
        <v>84</v>
      </c>
      <c r="Q308" s="26" t="s">
        <v>84</v>
      </c>
      <c r="R308" s="111" t="s">
        <v>84</v>
      </c>
      <c r="S308" s="149"/>
      <c r="T308" s="149"/>
    </row>
    <row r="309" spans="1:20" s="109" customFormat="1" ht="31.5" x14ac:dyDescent="0.25">
      <c r="A309" s="62" t="s">
        <v>583</v>
      </c>
      <c r="B309" s="1" t="s">
        <v>533</v>
      </c>
      <c r="C309" s="70" t="s">
        <v>23</v>
      </c>
      <c r="D309" s="89" t="s">
        <v>84</v>
      </c>
      <c r="E309" s="26" t="s">
        <v>84</v>
      </c>
      <c r="F309" s="22" t="s">
        <v>84</v>
      </c>
      <c r="G309" s="22" t="s">
        <v>84</v>
      </c>
      <c r="H309" s="22" t="s">
        <v>84</v>
      </c>
      <c r="I309" s="22" t="s">
        <v>84</v>
      </c>
      <c r="J309" s="22" t="s">
        <v>84</v>
      </c>
      <c r="K309" s="22" t="s">
        <v>84</v>
      </c>
      <c r="L309" s="22" t="s">
        <v>84</v>
      </c>
      <c r="M309" s="22" t="s">
        <v>84</v>
      </c>
      <c r="N309" s="26" t="s">
        <v>84</v>
      </c>
      <c r="O309" s="22" t="s">
        <v>84</v>
      </c>
      <c r="P309" s="26" t="s">
        <v>84</v>
      </c>
      <c r="Q309" s="26" t="s">
        <v>84</v>
      </c>
      <c r="R309" s="111" t="s">
        <v>84</v>
      </c>
      <c r="S309" s="149"/>
      <c r="T309" s="149"/>
    </row>
    <row r="310" spans="1:20" s="109" customFormat="1" x14ac:dyDescent="0.25">
      <c r="A310" s="62" t="s">
        <v>265</v>
      </c>
      <c r="B310" s="4" t="s">
        <v>648</v>
      </c>
      <c r="C310" s="70" t="s">
        <v>23</v>
      </c>
      <c r="D310" s="89"/>
      <c r="E310" s="26"/>
      <c r="F310" s="22"/>
      <c r="G310" s="22">
        <v>0</v>
      </c>
      <c r="H310" s="22">
        <v>0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100"/>
      <c r="O310" s="22">
        <v>0</v>
      </c>
      <c r="P310" s="100"/>
      <c r="Q310" s="100"/>
      <c r="R310" s="100"/>
      <c r="S310" s="149"/>
      <c r="T310" s="149"/>
    </row>
    <row r="311" spans="1:20" s="109" customFormat="1" x14ac:dyDescent="0.25">
      <c r="A311" s="62" t="s">
        <v>266</v>
      </c>
      <c r="B311" s="4" t="s">
        <v>534</v>
      </c>
      <c r="C311" s="70" t="s">
        <v>23</v>
      </c>
      <c r="D311" s="99">
        <v>0.86179652528689743</v>
      </c>
      <c r="E311" s="92">
        <v>1.0621220836709309</v>
      </c>
      <c r="F311" s="92">
        <v>0.96549326502164046</v>
      </c>
      <c r="G311" s="92">
        <v>0.98961682047731814</v>
      </c>
      <c r="H311" s="92">
        <v>0.98961682047731814</v>
      </c>
      <c r="I311" s="92">
        <v>1.0169823179228683</v>
      </c>
      <c r="J311" s="92">
        <v>1.0169823179228683</v>
      </c>
      <c r="K311" s="92">
        <v>1.028765789704251</v>
      </c>
      <c r="L311" s="92">
        <v>1.028765789704251</v>
      </c>
      <c r="M311" s="92">
        <v>0.9817774828122604</v>
      </c>
      <c r="N311" s="100">
        <f>N173/(N29*1.2)</f>
        <v>0.98552530642331504</v>
      </c>
      <c r="O311" s="126">
        <v>0.99596214666899829</v>
      </c>
      <c r="P311" s="100">
        <f>P173/(P29*1.2)</f>
        <v>0.97022469336435679</v>
      </c>
      <c r="Q311" s="100">
        <f>Q173/(Q29*1.18)</f>
        <v>1.0097336759887161</v>
      </c>
      <c r="R311" s="108">
        <f>R173/(R29*1.2)</f>
        <v>0.98791454060935069</v>
      </c>
      <c r="S311" s="149"/>
      <c r="T311" s="149"/>
    </row>
    <row r="312" spans="1:20" s="109" customFormat="1" x14ac:dyDescent="0.25">
      <c r="A312" s="62" t="s">
        <v>267</v>
      </c>
      <c r="B312" s="4" t="s">
        <v>641</v>
      </c>
      <c r="C312" s="70" t="s">
        <v>23</v>
      </c>
      <c r="D312" s="89" t="s">
        <v>84</v>
      </c>
      <c r="E312" s="26" t="s">
        <v>84</v>
      </c>
      <c r="F312" s="22" t="s">
        <v>84</v>
      </c>
      <c r="G312" s="22" t="s">
        <v>84</v>
      </c>
      <c r="H312" s="22" t="s">
        <v>84</v>
      </c>
      <c r="I312" s="22" t="s">
        <v>84</v>
      </c>
      <c r="J312" s="22" t="s">
        <v>84</v>
      </c>
      <c r="K312" s="22" t="s">
        <v>84</v>
      </c>
      <c r="L312" s="22" t="s">
        <v>84</v>
      </c>
      <c r="M312" s="22" t="s">
        <v>84</v>
      </c>
      <c r="N312" s="26" t="s">
        <v>84</v>
      </c>
      <c r="O312" s="22" t="s">
        <v>84</v>
      </c>
      <c r="P312" s="26" t="s">
        <v>84</v>
      </c>
      <c r="Q312" s="26" t="s">
        <v>84</v>
      </c>
      <c r="R312" s="111" t="s">
        <v>84</v>
      </c>
      <c r="S312" s="149"/>
      <c r="T312" s="149"/>
    </row>
    <row r="313" spans="1:20" s="109" customFormat="1" ht="19.5" customHeight="1" x14ac:dyDescent="0.25">
      <c r="A313" s="62" t="s">
        <v>268</v>
      </c>
      <c r="B313" s="4" t="s">
        <v>535</v>
      </c>
      <c r="C313" s="70" t="s">
        <v>23</v>
      </c>
      <c r="D313" s="89" t="s">
        <v>84</v>
      </c>
      <c r="E313" s="26" t="s">
        <v>84</v>
      </c>
      <c r="F313" s="22" t="s">
        <v>84</v>
      </c>
      <c r="G313" s="22" t="s">
        <v>84</v>
      </c>
      <c r="H313" s="22" t="s">
        <v>84</v>
      </c>
      <c r="I313" s="22" t="s">
        <v>84</v>
      </c>
      <c r="J313" s="22" t="s">
        <v>84</v>
      </c>
      <c r="K313" s="92">
        <f>K$176/(K$32*1.18)</f>
        <v>0.83723878376072591</v>
      </c>
      <c r="L313" s="92">
        <f>L$176/(L$32*1.18)</f>
        <v>0.83723878376072591</v>
      </c>
      <c r="M313" s="92">
        <f>M$176/(M$32*1.2)</f>
        <v>0.91004391438250121</v>
      </c>
      <c r="N313" s="92">
        <f>N$176/(N$32*1.2)</f>
        <v>1.0062145863907848</v>
      </c>
      <c r="O313" s="92">
        <f>O$176/(O$32*1.2)</f>
        <v>0.99</v>
      </c>
      <c r="P313" s="26" t="s">
        <v>84</v>
      </c>
      <c r="Q313" s="26" t="s">
        <v>84</v>
      </c>
      <c r="R313" s="100">
        <f>R$176/(R$32*1.2)</f>
        <v>0.9669739449240885</v>
      </c>
      <c r="S313" s="149"/>
      <c r="T313" s="149"/>
    </row>
    <row r="314" spans="1:20" s="109" customFormat="1" ht="19.5" hidden="1" customHeight="1" x14ac:dyDescent="0.25">
      <c r="A314" s="62" t="s">
        <v>269</v>
      </c>
      <c r="B314" s="4" t="s">
        <v>649</v>
      </c>
      <c r="C314" s="70" t="s">
        <v>23</v>
      </c>
      <c r="D314" s="89" t="s">
        <v>84</v>
      </c>
      <c r="E314" s="26" t="s">
        <v>84</v>
      </c>
      <c r="F314" s="22" t="s">
        <v>84</v>
      </c>
      <c r="G314" s="22" t="s">
        <v>84</v>
      </c>
      <c r="H314" s="22" t="s">
        <v>84</v>
      </c>
      <c r="I314" s="22" t="s">
        <v>84</v>
      </c>
      <c r="J314" s="22" t="s">
        <v>84</v>
      </c>
      <c r="K314" s="22" t="s">
        <v>84</v>
      </c>
      <c r="L314" s="22" t="s">
        <v>84</v>
      </c>
      <c r="M314" s="22" t="s">
        <v>84</v>
      </c>
      <c r="N314" s="26" t="s">
        <v>84</v>
      </c>
      <c r="O314" s="22" t="s">
        <v>84</v>
      </c>
      <c r="P314" s="26" t="s">
        <v>84</v>
      </c>
      <c r="Q314" s="26" t="s">
        <v>84</v>
      </c>
      <c r="R314" s="111" t="s">
        <v>84</v>
      </c>
      <c r="S314" s="149"/>
      <c r="T314" s="149"/>
    </row>
    <row r="315" spans="1:20" s="109" customFormat="1" ht="36.75" hidden="1" customHeight="1" x14ac:dyDescent="0.25">
      <c r="A315" s="62" t="s">
        <v>270</v>
      </c>
      <c r="B315" s="1" t="s">
        <v>626</v>
      </c>
      <c r="C315" s="70" t="s">
        <v>23</v>
      </c>
      <c r="D315" s="89" t="s">
        <v>84</v>
      </c>
      <c r="E315" s="26" t="s">
        <v>84</v>
      </c>
      <c r="F315" s="22" t="s">
        <v>84</v>
      </c>
      <c r="G315" s="22" t="s">
        <v>84</v>
      </c>
      <c r="H315" s="22" t="s">
        <v>84</v>
      </c>
      <c r="I315" s="22" t="s">
        <v>84</v>
      </c>
      <c r="J315" s="22" t="s">
        <v>84</v>
      </c>
      <c r="K315" s="22" t="s">
        <v>84</v>
      </c>
      <c r="L315" s="22" t="s">
        <v>84</v>
      </c>
      <c r="M315" s="22" t="s">
        <v>84</v>
      </c>
      <c r="N315" s="26" t="s">
        <v>84</v>
      </c>
      <c r="O315" s="22" t="s">
        <v>84</v>
      </c>
      <c r="P315" s="26" t="s">
        <v>84</v>
      </c>
      <c r="Q315" s="26" t="s">
        <v>84</v>
      </c>
      <c r="R315" s="111" t="s">
        <v>84</v>
      </c>
      <c r="S315" s="149"/>
      <c r="T315" s="149"/>
    </row>
    <row r="316" spans="1:20" s="109" customFormat="1" ht="19.5" customHeight="1" x14ac:dyDescent="0.25">
      <c r="A316" s="62" t="s">
        <v>684</v>
      </c>
      <c r="B316" s="15" t="s">
        <v>215</v>
      </c>
      <c r="C316" s="70" t="s">
        <v>23</v>
      </c>
      <c r="D316" s="89" t="s">
        <v>84</v>
      </c>
      <c r="E316" s="26" t="s">
        <v>84</v>
      </c>
      <c r="F316" s="22" t="s">
        <v>84</v>
      </c>
      <c r="G316" s="22" t="s">
        <v>84</v>
      </c>
      <c r="H316" s="22" t="s">
        <v>84</v>
      </c>
      <c r="I316" s="22" t="s">
        <v>84</v>
      </c>
      <c r="J316" s="22" t="s">
        <v>84</v>
      </c>
      <c r="K316" s="22" t="s">
        <v>84</v>
      </c>
      <c r="L316" s="22" t="s">
        <v>84</v>
      </c>
      <c r="M316" s="22" t="s">
        <v>84</v>
      </c>
      <c r="N316" s="26" t="s">
        <v>84</v>
      </c>
      <c r="O316" s="22" t="s">
        <v>84</v>
      </c>
      <c r="P316" s="26" t="s">
        <v>84</v>
      </c>
      <c r="Q316" s="26" t="s">
        <v>84</v>
      </c>
      <c r="R316" s="111" t="s">
        <v>84</v>
      </c>
      <c r="S316" s="149"/>
      <c r="T316" s="149"/>
    </row>
    <row r="317" spans="1:20" s="109" customFormat="1" ht="19.5" customHeight="1" thickBot="1" x14ac:dyDescent="0.3">
      <c r="A317" s="64" t="s">
        <v>685</v>
      </c>
      <c r="B317" s="8" t="s">
        <v>203</v>
      </c>
      <c r="C317" s="96" t="s">
        <v>23</v>
      </c>
      <c r="D317" s="90" t="s">
        <v>84</v>
      </c>
      <c r="E317" s="81" t="s">
        <v>84</v>
      </c>
      <c r="F317" s="31" t="s">
        <v>84</v>
      </c>
      <c r="G317" s="31" t="s">
        <v>84</v>
      </c>
      <c r="H317" s="31" t="s">
        <v>84</v>
      </c>
      <c r="I317" s="31" t="s">
        <v>84</v>
      </c>
      <c r="J317" s="31" t="s">
        <v>84</v>
      </c>
      <c r="K317" s="31" t="s">
        <v>84</v>
      </c>
      <c r="L317" s="31" t="s">
        <v>84</v>
      </c>
      <c r="M317" s="31" t="s">
        <v>84</v>
      </c>
      <c r="N317" s="81" t="s">
        <v>84</v>
      </c>
      <c r="O317" s="31" t="s">
        <v>84</v>
      </c>
      <c r="P317" s="81" t="s">
        <v>84</v>
      </c>
      <c r="Q317" s="81" t="s">
        <v>84</v>
      </c>
      <c r="R317" s="112" t="s">
        <v>84</v>
      </c>
      <c r="S317" s="149"/>
      <c r="T317" s="149"/>
    </row>
    <row r="318" spans="1:20" s="109" customFormat="1" ht="15.6" customHeight="1" thickBot="1" x14ac:dyDescent="0.3">
      <c r="A318" s="185" t="s">
        <v>140</v>
      </c>
      <c r="B318" s="186"/>
      <c r="C318" s="186"/>
      <c r="D318" s="186"/>
      <c r="E318" s="186"/>
      <c r="F318" s="186"/>
      <c r="G318" s="186"/>
      <c r="H318" s="186"/>
      <c r="I318" s="186"/>
      <c r="J318" s="186"/>
      <c r="K318" s="186"/>
      <c r="L318" s="186"/>
      <c r="M318" s="186"/>
      <c r="N318" s="186"/>
      <c r="O318" s="186"/>
      <c r="P318" s="186"/>
      <c r="Q318" s="186"/>
      <c r="R318" s="187"/>
    </row>
    <row r="319" spans="1:20" ht="31.5" x14ac:dyDescent="0.25">
      <c r="A319" s="61" t="s">
        <v>145</v>
      </c>
      <c r="B319" s="16" t="s">
        <v>180</v>
      </c>
      <c r="C319" s="68" t="s">
        <v>84</v>
      </c>
      <c r="D319" s="30" t="s">
        <v>163</v>
      </c>
      <c r="E319" s="24" t="s">
        <v>163</v>
      </c>
      <c r="F319" s="26" t="s">
        <v>163</v>
      </c>
      <c r="G319" s="26" t="s">
        <v>163</v>
      </c>
      <c r="H319" s="26" t="s">
        <v>163</v>
      </c>
      <c r="I319" s="26" t="s">
        <v>163</v>
      </c>
      <c r="J319" s="26" t="s">
        <v>163</v>
      </c>
      <c r="K319" s="26" t="s">
        <v>163</v>
      </c>
      <c r="L319" s="26" t="s">
        <v>163</v>
      </c>
      <c r="M319" s="26" t="s">
        <v>163</v>
      </c>
      <c r="N319" s="26" t="s">
        <v>163</v>
      </c>
      <c r="O319" s="26" t="s">
        <v>163</v>
      </c>
      <c r="P319" s="26" t="s">
        <v>163</v>
      </c>
      <c r="Q319" s="26" t="s">
        <v>163</v>
      </c>
      <c r="R319" s="111" t="s">
        <v>163</v>
      </c>
    </row>
    <row r="320" spans="1:20" x14ac:dyDescent="0.25">
      <c r="A320" s="62" t="s">
        <v>146</v>
      </c>
      <c r="B320" s="5" t="s">
        <v>181</v>
      </c>
      <c r="C320" s="69" t="s">
        <v>26</v>
      </c>
      <c r="D320" s="25" t="s">
        <v>84</v>
      </c>
      <c r="E320" s="26" t="s">
        <v>84</v>
      </c>
      <c r="F320" s="26" t="s">
        <v>84</v>
      </c>
      <c r="G320" s="26" t="s">
        <v>84</v>
      </c>
      <c r="H320" s="26" t="s">
        <v>84</v>
      </c>
      <c r="I320" s="26" t="s">
        <v>84</v>
      </c>
      <c r="J320" s="26" t="s">
        <v>84</v>
      </c>
      <c r="K320" s="26" t="s">
        <v>84</v>
      </c>
      <c r="L320" s="26" t="s">
        <v>84</v>
      </c>
      <c r="M320" s="26" t="s">
        <v>84</v>
      </c>
      <c r="N320" s="26" t="s">
        <v>84</v>
      </c>
      <c r="O320" s="26" t="s">
        <v>84</v>
      </c>
      <c r="P320" s="26" t="s">
        <v>84</v>
      </c>
      <c r="Q320" s="26" t="s">
        <v>84</v>
      </c>
      <c r="R320" s="111" t="s">
        <v>84</v>
      </c>
    </row>
    <row r="321" spans="1:18" x14ac:dyDescent="0.25">
      <c r="A321" s="62" t="s">
        <v>147</v>
      </c>
      <c r="B321" s="5" t="s">
        <v>182</v>
      </c>
      <c r="C321" s="69" t="s">
        <v>183</v>
      </c>
      <c r="D321" s="25" t="s">
        <v>84</v>
      </c>
      <c r="E321" s="26" t="s">
        <v>84</v>
      </c>
      <c r="F321" s="26" t="s">
        <v>84</v>
      </c>
      <c r="G321" s="26" t="s">
        <v>84</v>
      </c>
      <c r="H321" s="26" t="s">
        <v>84</v>
      </c>
      <c r="I321" s="26" t="s">
        <v>84</v>
      </c>
      <c r="J321" s="26" t="s">
        <v>84</v>
      </c>
      <c r="K321" s="26" t="s">
        <v>84</v>
      </c>
      <c r="L321" s="26" t="s">
        <v>84</v>
      </c>
      <c r="M321" s="26" t="s">
        <v>84</v>
      </c>
      <c r="N321" s="26" t="s">
        <v>84</v>
      </c>
      <c r="O321" s="26" t="s">
        <v>84</v>
      </c>
      <c r="P321" s="26" t="s">
        <v>84</v>
      </c>
      <c r="Q321" s="26" t="s">
        <v>84</v>
      </c>
      <c r="R321" s="111" t="s">
        <v>84</v>
      </c>
    </row>
    <row r="322" spans="1:18" x14ac:dyDescent="0.25">
      <c r="A322" s="62" t="s">
        <v>148</v>
      </c>
      <c r="B322" s="5" t="s">
        <v>184</v>
      </c>
      <c r="C322" s="69" t="s">
        <v>26</v>
      </c>
      <c r="D322" s="25" t="s">
        <v>84</v>
      </c>
      <c r="E322" s="26" t="s">
        <v>84</v>
      </c>
      <c r="F322" s="26" t="s">
        <v>84</v>
      </c>
      <c r="G322" s="26" t="s">
        <v>84</v>
      </c>
      <c r="H322" s="26" t="s">
        <v>84</v>
      </c>
      <c r="I322" s="26" t="s">
        <v>84</v>
      </c>
      <c r="J322" s="26" t="s">
        <v>84</v>
      </c>
      <c r="K322" s="26" t="s">
        <v>84</v>
      </c>
      <c r="L322" s="26" t="s">
        <v>84</v>
      </c>
      <c r="M322" s="26" t="s">
        <v>84</v>
      </c>
      <c r="N322" s="26" t="s">
        <v>84</v>
      </c>
      <c r="O322" s="26" t="s">
        <v>84</v>
      </c>
      <c r="P322" s="26" t="s">
        <v>84</v>
      </c>
      <c r="Q322" s="26" t="s">
        <v>84</v>
      </c>
      <c r="R322" s="111" t="s">
        <v>84</v>
      </c>
    </row>
    <row r="323" spans="1:18" x14ac:dyDescent="0.25">
      <c r="A323" s="62" t="s">
        <v>149</v>
      </c>
      <c r="B323" s="5" t="s">
        <v>186</v>
      </c>
      <c r="C323" s="69" t="s">
        <v>183</v>
      </c>
      <c r="D323" s="25" t="s">
        <v>84</v>
      </c>
      <c r="E323" s="26" t="s">
        <v>84</v>
      </c>
      <c r="F323" s="26" t="s">
        <v>84</v>
      </c>
      <c r="G323" s="26" t="s">
        <v>84</v>
      </c>
      <c r="H323" s="26" t="s">
        <v>84</v>
      </c>
      <c r="I323" s="26" t="s">
        <v>84</v>
      </c>
      <c r="J323" s="26" t="s">
        <v>84</v>
      </c>
      <c r="K323" s="26" t="s">
        <v>84</v>
      </c>
      <c r="L323" s="26" t="s">
        <v>84</v>
      </c>
      <c r="M323" s="26" t="s">
        <v>84</v>
      </c>
      <c r="N323" s="26" t="s">
        <v>84</v>
      </c>
      <c r="O323" s="26" t="s">
        <v>84</v>
      </c>
      <c r="P323" s="26" t="s">
        <v>84</v>
      </c>
      <c r="Q323" s="26" t="s">
        <v>84</v>
      </c>
      <c r="R323" s="111" t="s">
        <v>84</v>
      </c>
    </row>
    <row r="324" spans="1:18" x14ac:dyDescent="0.25">
      <c r="A324" s="62" t="s">
        <v>151</v>
      </c>
      <c r="B324" s="5" t="s">
        <v>185</v>
      </c>
      <c r="C324" s="69" t="s">
        <v>67</v>
      </c>
      <c r="D324" s="25" t="s">
        <v>84</v>
      </c>
      <c r="E324" s="26" t="s">
        <v>84</v>
      </c>
      <c r="F324" s="26" t="s">
        <v>84</v>
      </c>
      <c r="G324" s="26" t="s">
        <v>84</v>
      </c>
      <c r="H324" s="26" t="s">
        <v>84</v>
      </c>
      <c r="I324" s="26" t="s">
        <v>84</v>
      </c>
      <c r="J324" s="26" t="s">
        <v>84</v>
      </c>
      <c r="K324" s="26" t="s">
        <v>84</v>
      </c>
      <c r="L324" s="26" t="s">
        <v>84</v>
      </c>
      <c r="M324" s="26" t="s">
        <v>84</v>
      </c>
      <c r="N324" s="26" t="s">
        <v>84</v>
      </c>
      <c r="O324" s="26" t="s">
        <v>84</v>
      </c>
      <c r="P324" s="26" t="s">
        <v>84</v>
      </c>
      <c r="Q324" s="26" t="s">
        <v>84</v>
      </c>
      <c r="R324" s="111" t="s">
        <v>84</v>
      </c>
    </row>
    <row r="325" spans="1:18" x14ac:dyDescent="0.25">
      <c r="A325" s="62" t="s">
        <v>276</v>
      </c>
      <c r="B325" s="5" t="s">
        <v>150</v>
      </c>
      <c r="C325" s="69" t="s">
        <v>84</v>
      </c>
      <c r="D325" s="25" t="s">
        <v>163</v>
      </c>
      <c r="E325" s="26" t="s">
        <v>163</v>
      </c>
      <c r="F325" s="26" t="s">
        <v>163</v>
      </c>
      <c r="G325" s="26" t="s">
        <v>163</v>
      </c>
      <c r="H325" s="26" t="s">
        <v>163</v>
      </c>
      <c r="I325" s="26" t="s">
        <v>163</v>
      </c>
      <c r="J325" s="26" t="s">
        <v>163</v>
      </c>
      <c r="K325" s="26" t="s">
        <v>163</v>
      </c>
      <c r="L325" s="26" t="s">
        <v>163</v>
      </c>
      <c r="M325" s="26" t="s">
        <v>163</v>
      </c>
      <c r="N325" s="26" t="s">
        <v>163</v>
      </c>
      <c r="O325" s="26" t="s">
        <v>163</v>
      </c>
      <c r="P325" s="26" t="s">
        <v>163</v>
      </c>
      <c r="Q325" s="26" t="s">
        <v>163</v>
      </c>
      <c r="R325" s="111" t="s">
        <v>163</v>
      </c>
    </row>
    <row r="326" spans="1:18" x14ac:dyDescent="0.25">
      <c r="A326" s="62" t="s">
        <v>277</v>
      </c>
      <c r="B326" s="1" t="s">
        <v>153</v>
      </c>
      <c r="C326" s="69" t="s">
        <v>67</v>
      </c>
      <c r="D326" s="25" t="s">
        <v>84</v>
      </c>
      <c r="E326" s="26" t="s">
        <v>84</v>
      </c>
      <c r="F326" s="26" t="s">
        <v>84</v>
      </c>
      <c r="G326" s="26" t="s">
        <v>84</v>
      </c>
      <c r="H326" s="26" t="s">
        <v>84</v>
      </c>
      <c r="I326" s="26" t="s">
        <v>84</v>
      </c>
      <c r="J326" s="26" t="s">
        <v>84</v>
      </c>
      <c r="K326" s="26" t="s">
        <v>84</v>
      </c>
      <c r="L326" s="26" t="s">
        <v>84</v>
      </c>
      <c r="M326" s="26" t="s">
        <v>84</v>
      </c>
      <c r="N326" s="26" t="s">
        <v>84</v>
      </c>
      <c r="O326" s="26" t="s">
        <v>84</v>
      </c>
      <c r="P326" s="26" t="s">
        <v>84</v>
      </c>
      <c r="Q326" s="26" t="s">
        <v>84</v>
      </c>
      <c r="R326" s="111" t="s">
        <v>84</v>
      </c>
    </row>
    <row r="327" spans="1:18" x14ac:dyDescent="0.25">
      <c r="A327" s="62" t="s">
        <v>278</v>
      </c>
      <c r="B327" s="1" t="s">
        <v>152</v>
      </c>
      <c r="C327" s="69" t="s">
        <v>27</v>
      </c>
      <c r="D327" s="25" t="s">
        <v>84</v>
      </c>
      <c r="E327" s="26" t="s">
        <v>84</v>
      </c>
      <c r="F327" s="26" t="s">
        <v>84</v>
      </c>
      <c r="G327" s="26" t="s">
        <v>84</v>
      </c>
      <c r="H327" s="26" t="s">
        <v>84</v>
      </c>
      <c r="I327" s="26" t="s">
        <v>84</v>
      </c>
      <c r="J327" s="26" t="s">
        <v>84</v>
      </c>
      <c r="K327" s="26" t="s">
        <v>84</v>
      </c>
      <c r="L327" s="26" t="s">
        <v>84</v>
      </c>
      <c r="M327" s="26" t="s">
        <v>84</v>
      </c>
      <c r="N327" s="26" t="s">
        <v>84</v>
      </c>
      <c r="O327" s="26" t="s">
        <v>84</v>
      </c>
      <c r="P327" s="26" t="s">
        <v>84</v>
      </c>
      <c r="Q327" s="26" t="s">
        <v>84</v>
      </c>
      <c r="R327" s="111" t="s">
        <v>84</v>
      </c>
    </row>
    <row r="328" spans="1:18" x14ac:dyDescent="0.25">
      <c r="A328" s="62" t="s">
        <v>279</v>
      </c>
      <c r="B328" s="5" t="s">
        <v>485</v>
      </c>
      <c r="C328" s="69" t="s">
        <v>84</v>
      </c>
      <c r="D328" s="25" t="s">
        <v>163</v>
      </c>
      <c r="E328" s="26" t="s">
        <v>163</v>
      </c>
      <c r="F328" s="26" t="s">
        <v>163</v>
      </c>
      <c r="G328" s="26" t="s">
        <v>163</v>
      </c>
      <c r="H328" s="26" t="s">
        <v>163</v>
      </c>
      <c r="I328" s="26" t="s">
        <v>163</v>
      </c>
      <c r="J328" s="26" t="s">
        <v>163</v>
      </c>
      <c r="K328" s="26" t="s">
        <v>163</v>
      </c>
      <c r="L328" s="26" t="s">
        <v>163</v>
      </c>
      <c r="M328" s="26" t="s">
        <v>163</v>
      </c>
      <c r="N328" s="26" t="s">
        <v>163</v>
      </c>
      <c r="O328" s="26" t="s">
        <v>163</v>
      </c>
      <c r="P328" s="26" t="s">
        <v>163</v>
      </c>
      <c r="Q328" s="26" t="s">
        <v>163</v>
      </c>
      <c r="R328" s="111" t="s">
        <v>163</v>
      </c>
    </row>
    <row r="329" spans="1:18" x14ac:dyDescent="0.25">
      <c r="A329" s="62" t="s">
        <v>280</v>
      </c>
      <c r="B329" s="1" t="s">
        <v>153</v>
      </c>
      <c r="C329" s="69" t="s">
        <v>67</v>
      </c>
      <c r="D329" s="25" t="s">
        <v>84</v>
      </c>
      <c r="E329" s="26" t="s">
        <v>84</v>
      </c>
      <c r="F329" s="26" t="s">
        <v>84</v>
      </c>
      <c r="G329" s="26" t="s">
        <v>84</v>
      </c>
      <c r="H329" s="26" t="s">
        <v>84</v>
      </c>
      <c r="I329" s="26" t="s">
        <v>84</v>
      </c>
      <c r="J329" s="26" t="s">
        <v>84</v>
      </c>
      <c r="K329" s="26" t="s">
        <v>84</v>
      </c>
      <c r="L329" s="26" t="s">
        <v>84</v>
      </c>
      <c r="M329" s="26" t="s">
        <v>84</v>
      </c>
      <c r="N329" s="26" t="s">
        <v>84</v>
      </c>
      <c r="O329" s="26" t="s">
        <v>84</v>
      </c>
      <c r="P329" s="26" t="s">
        <v>84</v>
      </c>
      <c r="Q329" s="26" t="s">
        <v>84</v>
      </c>
      <c r="R329" s="111" t="s">
        <v>84</v>
      </c>
    </row>
    <row r="330" spans="1:18" x14ac:dyDescent="0.25">
      <c r="A330" s="62" t="s">
        <v>281</v>
      </c>
      <c r="B330" s="1" t="s">
        <v>154</v>
      </c>
      <c r="C330" s="69" t="s">
        <v>26</v>
      </c>
      <c r="D330" s="25" t="s">
        <v>84</v>
      </c>
      <c r="E330" s="26" t="s">
        <v>84</v>
      </c>
      <c r="F330" s="26" t="s">
        <v>84</v>
      </c>
      <c r="G330" s="26" t="s">
        <v>84</v>
      </c>
      <c r="H330" s="26" t="s">
        <v>84</v>
      </c>
      <c r="I330" s="26" t="s">
        <v>84</v>
      </c>
      <c r="J330" s="26" t="s">
        <v>84</v>
      </c>
      <c r="K330" s="26" t="s">
        <v>84</v>
      </c>
      <c r="L330" s="26" t="s">
        <v>84</v>
      </c>
      <c r="M330" s="26" t="s">
        <v>84</v>
      </c>
      <c r="N330" s="26" t="s">
        <v>84</v>
      </c>
      <c r="O330" s="26" t="s">
        <v>84</v>
      </c>
      <c r="P330" s="26" t="s">
        <v>84</v>
      </c>
      <c r="Q330" s="26" t="s">
        <v>84</v>
      </c>
      <c r="R330" s="111" t="s">
        <v>84</v>
      </c>
    </row>
    <row r="331" spans="1:18" x14ac:dyDescent="0.25">
      <c r="A331" s="62" t="s">
        <v>282</v>
      </c>
      <c r="B331" s="1" t="s">
        <v>152</v>
      </c>
      <c r="C331" s="69" t="s">
        <v>27</v>
      </c>
      <c r="D331" s="25" t="s">
        <v>84</v>
      </c>
      <c r="E331" s="26" t="s">
        <v>84</v>
      </c>
      <c r="F331" s="26" t="s">
        <v>84</v>
      </c>
      <c r="G331" s="26" t="s">
        <v>84</v>
      </c>
      <c r="H331" s="26" t="s">
        <v>84</v>
      </c>
      <c r="I331" s="26" t="s">
        <v>84</v>
      </c>
      <c r="J331" s="26" t="s">
        <v>84</v>
      </c>
      <c r="K331" s="26" t="s">
        <v>84</v>
      </c>
      <c r="L331" s="26" t="s">
        <v>84</v>
      </c>
      <c r="M331" s="26" t="s">
        <v>84</v>
      </c>
      <c r="N331" s="26" t="s">
        <v>84</v>
      </c>
      <c r="O331" s="26" t="s">
        <v>84</v>
      </c>
      <c r="P331" s="26" t="s">
        <v>84</v>
      </c>
      <c r="Q331" s="26" t="s">
        <v>84</v>
      </c>
      <c r="R331" s="111" t="s">
        <v>84</v>
      </c>
    </row>
    <row r="332" spans="1:18" x14ac:dyDescent="0.25">
      <c r="A332" s="62" t="s">
        <v>283</v>
      </c>
      <c r="B332" s="5" t="s">
        <v>24</v>
      </c>
      <c r="C332" s="69" t="s">
        <v>84</v>
      </c>
      <c r="D332" s="25" t="s">
        <v>163</v>
      </c>
      <c r="E332" s="26" t="s">
        <v>163</v>
      </c>
      <c r="F332" s="26" t="s">
        <v>163</v>
      </c>
      <c r="G332" s="26" t="s">
        <v>163</v>
      </c>
      <c r="H332" s="26" t="s">
        <v>163</v>
      </c>
      <c r="I332" s="26" t="s">
        <v>163</v>
      </c>
      <c r="J332" s="26" t="s">
        <v>163</v>
      </c>
      <c r="K332" s="26" t="s">
        <v>163</v>
      </c>
      <c r="L332" s="26" t="s">
        <v>163</v>
      </c>
      <c r="M332" s="26" t="s">
        <v>163</v>
      </c>
      <c r="N332" s="26" t="s">
        <v>163</v>
      </c>
      <c r="O332" s="26" t="s">
        <v>163</v>
      </c>
      <c r="P332" s="26" t="s">
        <v>163</v>
      </c>
      <c r="Q332" s="26" t="s">
        <v>163</v>
      </c>
      <c r="R332" s="111" t="s">
        <v>163</v>
      </c>
    </row>
    <row r="333" spans="1:18" x14ac:dyDescent="0.25">
      <c r="A333" s="62" t="s">
        <v>284</v>
      </c>
      <c r="B333" s="1" t="s">
        <v>153</v>
      </c>
      <c r="C333" s="69" t="s">
        <v>67</v>
      </c>
      <c r="D333" s="25" t="s">
        <v>84</v>
      </c>
      <c r="E333" s="26" t="s">
        <v>84</v>
      </c>
      <c r="F333" s="26" t="s">
        <v>84</v>
      </c>
      <c r="G333" s="26" t="s">
        <v>84</v>
      </c>
      <c r="H333" s="26" t="s">
        <v>84</v>
      </c>
      <c r="I333" s="26" t="s">
        <v>84</v>
      </c>
      <c r="J333" s="26" t="s">
        <v>84</v>
      </c>
      <c r="K333" s="26" t="s">
        <v>84</v>
      </c>
      <c r="L333" s="26" t="s">
        <v>84</v>
      </c>
      <c r="M333" s="26" t="s">
        <v>84</v>
      </c>
      <c r="N333" s="26" t="s">
        <v>84</v>
      </c>
      <c r="O333" s="26" t="s">
        <v>84</v>
      </c>
      <c r="P333" s="26" t="s">
        <v>84</v>
      </c>
      <c r="Q333" s="26" t="s">
        <v>84</v>
      </c>
      <c r="R333" s="111" t="s">
        <v>84</v>
      </c>
    </row>
    <row r="334" spans="1:18" x14ac:dyDescent="0.25">
      <c r="A334" s="62" t="s">
        <v>285</v>
      </c>
      <c r="B334" s="1" t="s">
        <v>152</v>
      </c>
      <c r="C334" s="69" t="s">
        <v>27</v>
      </c>
      <c r="D334" s="25" t="s">
        <v>84</v>
      </c>
      <c r="E334" s="26" t="s">
        <v>84</v>
      </c>
      <c r="F334" s="26" t="s">
        <v>84</v>
      </c>
      <c r="G334" s="26" t="s">
        <v>84</v>
      </c>
      <c r="H334" s="26" t="s">
        <v>84</v>
      </c>
      <c r="I334" s="26" t="s">
        <v>84</v>
      </c>
      <c r="J334" s="26" t="s">
        <v>84</v>
      </c>
      <c r="K334" s="26" t="s">
        <v>84</v>
      </c>
      <c r="L334" s="26" t="s">
        <v>84</v>
      </c>
      <c r="M334" s="26" t="s">
        <v>84</v>
      </c>
      <c r="N334" s="26" t="s">
        <v>84</v>
      </c>
      <c r="O334" s="26" t="s">
        <v>84</v>
      </c>
      <c r="P334" s="26" t="s">
        <v>84</v>
      </c>
      <c r="Q334" s="26" t="s">
        <v>84</v>
      </c>
      <c r="R334" s="111" t="s">
        <v>84</v>
      </c>
    </row>
    <row r="335" spans="1:18" x14ac:dyDescent="0.25">
      <c r="A335" s="62" t="s">
        <v>286</v>
      </c>
      <c r="B335" s="5" t="s">
        <v>25</v>
      </c>
      <c r="C335" s="69" t="s">
        <v>84</v>
      </c>
      <c r="D335" s="25" t="s">
        <v>163</v>
      </c>
      <c r="E335" s="26" t="s">
        <v>163</v>
      </c>
      <c r="F335" s="26" t="s">
        <v>163</v>
      </c>
      <c r="G335" s="26" t="s">
        <v>163</v>
      </c>
      <c r="H335" s="26" t="s">
        <v>163</v>
      </c>
      <c r="I335" s="26" t="s">
        <v>163</v>
      </c>
      <c r="J335" s="26" t="s">
        <v>163</v>
      </c>
      <c r="K335" s="26" t="s">
        <v>163</v>
      </c>
      <c r="L335" s="26" t="s">
        <v>163</v>
      </c>
      <c r="M335" s="26" t="s">
        <v>163</v>
      </c>
      <c r="N335" s="26" t="s">
        <v>163</v>
      </c>
      <c r="O335" s="26" t="s">
        <v>163</v>
      </c>
      <c r="P335" s="26" t="s">
        <v>163</v>
      </c>
      <c r="Q335" s="26" t="s">
        <v>163</v>
      </c>
      <c r="R335" s="111" t="s">
        <v>163</v>
      </c>
    </row>
    <row r="336" spans="1:18" x14ac:dyDescent="0.25">
      <c r="A336" s="62" t="s">
        <v>287</v>
      </c>
      <c r="B336" s="1" t="s">
        <v>153</v>
      </c>
      <c r="C336" s="69" t="s">
        <v>67</v>
      </c>
      <c r="D336" s="25" t="s">
        <v>84</v>
      </c>
      <c r="E336" s="26" t="s">
        <v>84</v>
      </c>
      <c r="F336" s="26" t="s">
        <v>84</v>
      </c>
      <c r="G336" s="26" t="s">
        <v>84</v>
      </c>
      <c r="H336" s="26" t="s">
        <v>84</v>
      </c>
      <c r="I336" s="26" t="s">
        <v>84</v>
      </c>
      <c r="J336" s="26" t="s">
        <v>84</v>
      </c>
      <c r="K336" s="26" t="s">
        <v>84</v>
      </c>
      <c r="L336" s="26" t="s">
        <v>84</v>
      </c>
      <c r="M336" s="26" t="s">
        <v>84</v>
      </c>
      <c r="N336" s="26" t="s">
        <v>84</v>
      </c>
      <c r="O336" s="26" t="s">
        <v>84</v>
      </c>
      <c r="P336" s="26" t="s">
        <v>84</v>
      </c>
      <c r="Q336" s="26" t="s">
        <v>84</v>
      </c>
      <c r="R336" s="111" t="s">
        <v>84</v>
      </c>
    </row>
    <row r="337" spans="1:21" x14ac:dyDescent="0.25">
      <c r="A337" s="62" t="s">
        <v>288</v>
      </c>
      <c r="B337" s="1" t="s">
        <v>154</v>
      </c>
      <c r="C337" s="69" t="s">
        <v>26</v>
      </c>
      <c r="D337" s="25" t="s">
        <v>84</v>
      </c>
      <c r="E337" s="26" t="s">
        <v>84</v>
      </c>
      <c r="F337" s="26" t="s">
        <v>84</v>
      </c>
      <c r="G337" s="26" t="s">
        <v>84</v>
      </c>
      <c r="H337" s="26" t="s">
        <v>84</v>
      </c>
      <c r="I337" s="26" t="s">
        <v>84</v>
      </c>
      <c r="J337" s="26" t="s">
        <v>84</v>
      </c>
      <c r="K337" s="26" t="s">
        <v>84</v>
      </c>
      <c r="L337" s="26" t="s">
        <v>84</v>
      </c>
      <c r="M337" s="26" t="s">
        <v>84</v>
      </c>
      <c r="N337" s="26" t="s">
        <v>84</v>
      </c>
      <c r="O337" s="26" t="s">
        <v>84</v>
      </c>
      <c r="P337" s="26" t="s">
        <v>84</v>
      </c>
      <c r="Q337" s="26" t="s">
        <v>84</v>
      </c>
      <c r="R337" s="111" t="s">
        <v>84</v>
      </c>
    </row>
    <row r="338" spans="1:21" x14ac:dyDescent="0.25">
      <c r="A338" s="62" t="s">
        <v>289</v>
      </c>
      <c r="B338" s="1" t="s">
        <v>152</v>
      </c>
      <c r="C338" s="69" t="s">
        <v>27</v>
      </c>
      <c r="D338" s="25" t="s">
        <v>84</v>
      </c>
      <c r="E338" s="26" t="s">
        <v>84</v>
      </c>
      <c r="F338" s="26" t="s">
        <v>84</v>
      </c>
      <c r="G338" s="26" t="s">
        <v>84</v>
      </c>
      <c r="H338" s="26" t="s">
        <v>84</v>
      </c>
      <c r="I338" s="26" t="s">
        <v>84</v>
      </c>
      <c r="J338" s="26" t="s">
        <v>84</v>
      </c>
      <c r="K338" s="26" t="s">
        <v>84</v>
      </c>
      <c r="L338" s="26" t="s">
        <v>84</v>
      </c>
      <c r="M338" s="26" t="s">
        <v>84</v>
      </c>
      <c r="N338" s="26" t="s">
        <v>84</v>
      </c>
      <c r="O338" s="26" t="s">
        <v>84</v>
      </c>
      <c r="P338" s="26" t="s">
        <v>84</v>
      </c>
      <c r="Q338" s="26" t="s">
        <v>84</v>
      </c>
      <c r="R338" s="111" t="s">
        <v>84</v>
      </c>
    </row>
    <row r="339" spans="1:21" x14ac:dyDescent="0.25">
      <c r="A339" s="65" t="s">
        <v>155</v>
      </c>
      <c r="B339" s="19" t="s">
        <v>187</v>
      </c>
      <c r="C339" s="72" t="s">
        <v>84</v>
      </c>
      <c r="D339" s="30" t="s">
        <v>163</v>
      </c>
      <c r="E339" s="113" t="s">
        <v>163</v>
      </c>
      <c r="F339" s="113" t="s">
        <v>163</v>
      </c>
      <c r="G339" s="113" t="s">
        <v>163</v>
      </c>
      <c r="H339" s="113" t="s">
        <v>163</v>
      </c>
      <c r="I339" s="113" t="s">
        <v>163</v>
      </c>
      <c r="J339" s="113" t="s">
        <v>163</v>
      </c>
      <c r="K339" s="113" t="s">
        <v>163</v>
      </c>
      <c r="L339" s="113" t="s">
        <v>163</v>
      </c>
      <c r="M339" s="113" t="s">
        <v>163</v>
      </c>
      <c r="N339" s="113" t="s">
        <v>163</v>
      </c>
      <c r="O339" s="113" t="s">
        <v>163</v>
      </c>
      <c r="P339" s="113" t="s">
        <v>163</v>
      </c>
      <c r="Q339" s="113" t="s">
        <v>163</v>
      </c>
      <c r="R339" s="114" t="s">
        <v>163</v>
      </c>
    </row>
    <row r="340" spans="1:21" ht="31.5" x14ac:dyDescent="0.25">
      <c r="A340" s="62" t="s">
        <v>157</v>
      </c>
      <c r="B340" s="5" t="s">
        <v>627</v>
      </c>
      <c r="C340" s="69" t="s">
        <v>67</v>
      </c>
      <c r="D340" s="25">
        <v>3288.4939949999998</v>
      </c>
      <c r="E340" s="26">
        <v>3360.0029100000002</v>
      </c>
      <c r="F340" s="26">
        <v>3316.9039769999999</v>
      </c>
      <c r="G340" s="26">
        <v>3389.4655839999996</v>
      </c>
      <c r="H340" s="26">
        <v>3389.4655839999996</v>
      </c>
      <c r="I340" s="26">
        <v>3458.989646</v>
      </c>
      <c r="J340" s="26">
        <v>3458.989646</v>
      </c>
      <c r="K340" s="26">
        <v>3543.7851920000003</v>
      </c>
      <c r="L340" s="26">
        <v>3543.7851920000003</v>
      </c>
      <c r="M340" s="26">
        <v>3535.8739999999998</v>
      </c>
      <c r="N340" s="26">
        <v>3589.849416</v>
      </c>
      <c r="O340" s="26">
        <v>3598.3030450000001</v>
      </c>
      <c r="P340" s="26">
        <v>3500.281148</v>
      </c>
      <c r="Q340" s="113">
        <f t="shared" ref="Q340:R344" si="26">G340+I340+K340+M340+O340</f>
        <v>17526.417466999999</v>
      </c>
      <c r="R340" s="114">
        <f t="shared" si="26"/>
        <v>17482.370986000002</v>
      </c>
    </row>
    <row r="341" spans="1:21" ht="31.5" x14ac:dyDescent="0.25">
      <c r="A341" s="62" t="s">
        <v>290</v>
      </c>
      <c r="B341" s="1" t="s">
        <v>628</v>
      </c>
      <c r="C341" s="69" t="s">
        <v>67</v>
      </c>
      <c r="D341" s="25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26">
        <v>0</v>
      </c>
      <c r="Q341" s="113">
        <f t="shared" si="26"/>
        <v>0</v>
      </c>
      <c r="R341" s="114">
        <f t="shared" si="26"/>
        <v>0</v>
      </c>
    </row>
    <row r="342" spans="1:21" x14ac:dyDescent="0.25">
      <c r="A342" s="62" t="s">
        <v>482</v>
      </c>
      <c r="B342" s="15" t="s">
        <v>536</v>
      </c>
      <c r="C342" s="69" t="s">
        <v>67</v>
      </c>
      <c r="D342" s="25">
        <v>0</v>
      </c>
      <c r="E342" s="26">
        <v>0</v>
      </c>
      <c r="F342" s="26">
        <v>0</v>
      </c>
      <c r="G342" s="26">
        <v>0</v>
      </c>
      <c r="H342" s="26">
        <v>0</v>
      </c>
      <c r="I342" s="26">
        <v>0</v>
      </c>
      <c r="J342" s="26">
        <v>0</v>
      </c>
      <c r="K342" s="26">
        <v>0</v>
      </c>
      <c r="L342" s="26">
        <v>0</v>
      </c>
      <c r="M342" s="26">
        <v>0</v>
      </c>
      <c r="N342" s="26">
        <v>0</v>
      </c>
      <c r="O342" s="26">
        <v>0</v>
      </c>
      <c r="P342" s="26">
        <v>0</v>
      </c>
      <c r="Q342" s="113">
        <f t="shared" si="26"/>
        <v>0</v>
      </c>
      <c r="R342" s="114">
        <f t="shared" si="26"/>
        <v>0</v>
      </c>
    </row>
    <row r="343" spans="1:21" x14ac:dyDescent="0.25">
      <c r="A343" s="62" t="s">
        <v>481</v>
      </c>
      <c r="B343" s="15" t="s">
        <v>537</v>
      </c>
      <c r="C343" s="69" t="s">
        <v>67</v>
      </c>
      <c r="D343" s="25">
        <f>D340</f>
        <v>3288.4939949999998</v>
      </c>
      <c r="E343" s="26">
        <f>E340</f>
        <v>3360.0029100000002</v>
      </c>
      <c r="F343" s="26">
        <f>F340</f>
        <v>3316.9039769999999</v>
      </c>
      <c r="G343" s="26">
        <v>3389.4655839999996</v>
      </c>
      <c r="H343" s="26">
        <v>3389.4655839999996</v>
      </c>
      <c r="I343" s="26">
        <v>3458.989646</v>
      </c>
      <c r="J343" s="26">
        <v>3458.989646</v>
      </c>
      <c r="K343" s="26">
        <v>3543.7851920000003</v>
      </c>
      <c r="L343" s="26">
        <v>3543.7851920000003</v>
      </c>
      <c r="M343" s="26">
        <v>3535.8739999999998</v>
      </c>
      <c r="N343" s="26">
        <f>N340</f>
        <v>3589.849416</v>
      </c>
      <c r="O343" s="26">
        <v>3598.3030450000001</v>
      </c>
      <c r="P343" s="26">
        <f>P340</f>
        <v>3500.281148</v>
      </c>
      <c r="Q343" s="113">
        <f t="shared" si="26"/>
        <v>17526.417466999999</v>
      </c>
      <c r="R343" s="114">
        <f t="shared" si="26"/>
        <v>17482.370986000002</v>
      </c>
    </row>
    <row r="344" spans="1:21" x14ac:dyDescent="0.25">
      <c r="A344" s="62" t="s">
        <v>448</v>
      </c>
      <c r="B344" s="5" t="s">
        <v>584</v>
      </c>
      <c r="C344" s="69" t="s">
        <v>67</v>
      </c>
      <c r="D344" s="25">
        <v>796.17275000000063</v>
      </c>
      <c r="E344" s="26">
        <v>775.98119400000041</v>
      </c>
      <c r="F344" s="26">
        <v>766.26048100000025</v>
      </c>
      <c r="G344" s="26">
        <v>716.49099999999987</v>
      </c>
      <c r="H344" s="26">
        <v>716.49099999999987</v>
      </c>
      <c r="I344" s="26">
        <v>646.62651499999993</v>
      </c>
      <c r="J344" s="26">
        <v>646.62651499999993</v>
      </c>
      <c r="K344" s="26">
        <v>520.63291499999968</v>
      </c>
      <c r="L344" s="26">
        <v>520.63291499999968</v>
      </c>
      <c r="M344" s="26">
        <v>531.12400000000002</v>
      </c>
      <c r="N344" s="26">
        <v>474.57178199999953</v>
      </c>
      <c r="O344" s="26">
        <v>510.14499999999998</v>
      </c>
      <c r="P344" s="26">
        <v>449.62250599999993</v>
      </c>
      <c r="Q344" s="113">
        <f t="shared" si="26"/>
        <v>2925.0194299999998</v>
      </c>
      <c r="R344" s="114">
        <f t="shared" si="26"/>
        <v>2807.9447179999988</v>
      </c>
      <c r="S344" s="151">
        <f>N344-M344</f>
        <v>-56.552218000000494</v>
      </c>
      <c r="T344" s="151">
        <f>P344-O344</f>
        <v>-60.522494000000052</v>
      </c>
    </row>
    <row r="345" spans="1:21" x14ac:dyDescent="0.25">
      <c r="A345" s="62" t="s">
        <v>449</v>
      </c>
      <c r="B345" s="5" t="s">
        <v>629</v>
      </c>
      <c r="C345" s="69" t="s">
        <v>26</v>
      </c>
      <c r="D345" s="25">
        <v>466.67849999999999</v>
      </c>
      <c r="E345" s="26">
        <v>533.48500000000001</v>
      </c>
      <c r="F345" s="26">
        <v>508</v>
      </c>
      <c r="G345" s="26">
        <v>508.36</v>
      </c>
      <c r="H345" s="26">
        <v>508.36</v>
      </c>
      <c r="I345" s="26">
        <v>569.23400000000004</v>
      </c>
      <c r="J345" s="26">
        <v>569.23400000000004</v>
      </c>
      <c r="K345" s="26">
        <v>513.83000000000004</v>
      </c>
      <c r="L345" s="26">
        <v>513.83000000000004</v>
      </c>
      <c r="M345" s="26">
        <v>526.60320000000002</v>
      </c>
      <c r="N345" s="26">
        <v>526.60299999999995</v>
      </c>
      <c r="O345" s="26">
        <v>527.86157418988705</v>
      </c>
      <c r="P345" s="26">
        <v>526.95399999999995</v>
      </c>
      <c r="Q345" s="113">
        <f t="shared" ref="Q345:R348" si="27">(G345+I345+K345+M345+O345)/5</f>
        <v>529.17775483797743</v>
      </c>
      <c r="R345" s="114">
        <f t="shared" si="27"/>
        <v>528.99619999999993</v>
      </c>
      <c r="S345" s="152">
        <f>M57/M344</f>
        <v>2.3556768024039583</v>
      </c>
      <c r="T345" s="152">
        <f>N57/N344</f>
        <v>2.2940003460635614</v>
      </c>
      <c r="U345" s="152">
        <f>T345-S345</f>
        <v>-6.1676456340396868E-2</v>
      </c>
    </row>
    <row r="346" spans="1:21" ht="31.5" x14ac:dyDescent="0.25">
      <c r="A346" s="62" t="s">
        <v>450</v>
      </c>
      <c r="B346" s="1" t="s">
        <v>630</v>
      </c>
      <c r="C346" s="69" t="s">
        <v>26</v>
      </c>
      <c r="D346" s="25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v>0</v>
      </c>
      <c r="L346" s="26">
        <v>0</v>
      </c>
      <c r="M346" s="26">
        <v>0</v>
      </c>
      <c r="N346" s="26">
        <v>0</v>
      </c>
      <c r="O346" s="26">
        <v>0</v>
      </c>
      <c r="P346" s="26">
        <v>0</v>
      </c>
      <c r="Q346" s="113">
        <f t="shared" si="27"/>
        <v>0</v>
      </c>
      <c r="R346" s="114">
        <f t="shared" si="27"/>
        <v>0</v>
      </c>
      <c r="U346" s="153">
        <f>S344*S345</f>
        <v>-133.21874806709275</v>
      </c>
    </row>
    <row r="347" spans="1:21" x14ac:dyDescent="0.25">
      <c r="A347" s="62" t="s">
        <v>483</v>
      </c>
      <c r="B347" s="15" t="s">
        <v>536</v>
      </c>
      <c r="C347" s="69" t="s">
        <v>26</v>
      </c>
      <c r="D347" s="25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v>0</v>
      </c>
      <c r="L347" s="26">
        <v>0</v>
      </c>
      <c r="M347" s="26">
        <v>0</v>
      </c>
      <c r="N347" s="26">
        <v>0</v>
      </c>
      <c r="O347" s="26">
        <v>0</v>
      </c>
      <c r="P347" s="26">
        <v>0</v>
      </c>
      <c r="Q347" s="113">
        <f t="shared" si="27"/>
        <v>0</v>
      </c>
      <c r="R347" s="114">
        <f t="shared" si="27"/>
        <v>0</v>
      </c>
      <c r="U347" s="153">
        <f>U345*N344</f>
        <v>-29.269905792907313</v>
      </c>
    </row>
    <row r="348" spans="1:21" x14ac:dyDescent="0.25">
      <c r="A348" s="62" t="s">
        <v>484</v>
      </c>
      <c r="B348" s="15" t="s">
        <v>537</v>
      </c>
      <c r="C348" s="69" t="s">
        <v>26</v>
      </c>
      <c r="D348" s="25">
        <f>D345</f>
        <v>466.67849999999999</v>
      </c>
      <c r="E348" s="26">
        <f>E345</f>
        <v>533.48500000000001</v>
      </c>
      <c r="F348" s="26">
        <f>F345</f>
        <v>508</v>
      </c>
      <c r="G348" s="26">
        <v>508.36</v>
      </c>
      <c r="H348" s="26">
        <v>508.36</v>
      </c>
      <c r="I348" s="26">
        <v>569.23400000000004</v>
      </c>
      <c r="J348" s="26">
        <v>569.23400000000004</v>
      </c>
      <c r="K348" s="26">
        <v>513.83000000000004</v>
      </c>
      <c r="L348" s="26">
        <v>513.83000000000004</v>
      </c>
      <c r="M348" s="26">
        <v>526.60320000000002</v>
      </c>
      <c r="N348" s="26">
        <f>N345</f>
        <v>526.60299999999995</v>
      </c>
      <c r="O348" s="26">
        <v>527.86157418988705</v>
      </c>
      <c r="P348" s="26">
        <f>P345</f>
        <v>526.95399999999995</v>
      </c>
      <c r="Q348" s="113">
        <f t="shared" si="27"/>
        <v>529.17775483797743</v>
      </c>
      <c r="R348" s="114">
        <f t="shared" si="27"/>
        <v>528.99619999999993</v>
      </c>
    </row>
    <row r="349" spans="1:21" x14ac:dyDescent="0.25">
      <c r="A349" s="62" t="s">
        <v>451</v>
      </c>
      <c r="B349" s="5" t="s">
        <v>539</v>
      </c>
      <c r="C349" s="69" t="s">
        <v>538</v>
      </c>
      <c r="D349" s="25">
        <v>92023.943379999997</v>
      </c>
      <c r="E349" s="26">
        <v>98172</v>
      </c>
      <c r="F349" s="26">
        <v>98550.75</v>
      </c>
      <c r="G349" s="26">
        <v>100290.202</v>
      </c>
      <c r="H349" s="26">
        <v>100290.202</v>
      </c>
      <c r="I349" s="26">
        <v>107117.33867</v>
      </c>
      <c r="J349" s="26">
        <v>107117.33867</v>
      </c>
      <c r="K349" s="26">
        <v>137619</v>
      </c>
      <c r="L349" s="26">
        <v>137619</v>
      </c>
      <c r="M349" s="26">
        <v>144320</v>
      </c>
      <c r="N349" s="26">
        <v>142617.25159999999</v>
      </c>
      <c r="O349" s="26">
        <v>144723</v>
      </c>
      <c r="P349" s="26">
        <v>143328.61960000001</v>
      </c>
      <c r="Q349" s="113">
        <f>O349</f>
        <v>144723</v>
      </c>
      <c r="R349" s="114">
        <f>P349</f>
        <v>143328.61960000001</v>
      </c>
    </row>
    <row r="350" spans="1:21" ht="31.5" x14ac:dyDescent="0.25">
      <c r="A350" s="62" t="s">
        <v>452</v>
      </c>
      <c r="B350" s="5" t="s">
        <v>591</v>
      </c>
      <c r="C350" s="69" t="s">
        <v>321</v>
      </c>
      <c r="D350" s="25">
        <f>D29-D63-D64-D57</f>
        <v>853.07773705701993</v>
      </c>
      <c r="E350" s="26">
        <f>E29-E63-E64-E57</f>
        <v>1899.1358895100002</v>
      </c>
      <c r="F350" s="26">
        <f>F29-F63-F64-F57</f>
        <v>2015.8725838400001</v>
      </c>
      <c r="G350" s="26">
        <v>2453.1399886659324</v>
      </c>
      <c r="H350" s="26">
        <v>2453.1399886659324</v>
      </c>
      <c r="I350" s="26">
        <v>2870.9404031300014</v>
      </c>
      <c r="J350" s="26">
        <v>2870.9404031300014</v>
      </c>
      <c r="K350" s="26">
        <v>3316.199480694574</v>
      </c>
      <c r="L350" s="26">
        <v>3316.199480694574</v>
      </c>
      <c r="M350" s="26">
        <v>3597.3352765788577</v>
      </c>
      <c r="N350" s="26">
        <f>N29-N63-N64-N57</f>
        <v>3758.2425597105298</v>
      </c>
      <c r="O350" s="26">
        <v>4464.1551570059382</v>
      </c>
      <c r="P350" s="26">
        <f>P29-P63-P64-P57</f>
        <v>3576.2216290313363</v>
      </c>
      <c r="Q350" s="26">
        <f>G350+I350+K350+M350+O350</f>
        <v>16701.770306075305</v>
      </c>
      <c r="R350" s="111">
        <f>H350+J350+L350+N350+P350</f>
        <v>15974.744061232373</v>
      </c>
    </row>
    <row r="351" spans="1:21" x14ac:dyDescent="0.25">
      <c r="A351" s="62" t="s">
        <v>158</v>
      </c>
      <c r="B351" s="17" t="s">
        <v>156</v>
      </c>
      <c r="C351" s="69" t="s">
        <v>84</v>
      </c>
      <c r="D351" s="25" t="s">
        <v>163</v>
      </c>
      <c r="E351" s="26" t="s">
        <v>163</v>
      </c>
      <c r="F351" s="26" t="s">
        <v>163</v>
      </c>
      <c r="G351" s="26" t="s">
        <v>163</v>
      </c>
      <c r="H351" s="26" t="s">
        <v>163</v>
      </c>
      <c r="I351" s="26" t="s">
        <v>163</v>
      </c>
      <c r="J351" s="26" t="s">
        <v>163</v>
      </c>
      <c r="K351" s="26" t="s">
        <v>163</v>
      </c>
      <c r="L351" s="26" t="s">
        <v>163</v>
      </c>
      <c r="M351" s="26" t="s">
        <v>163</v>
      </c>
      <c r="N351" s="26" t="s">
        <v>163</v>
      </c>
      <c r="O351" s="26" t="s">
        <v>163</v>
      </c>
      <c r="P351" s="26" t="s">
        <v>163</v>
      </c>
      <c r="Q351" s="26" t="s">
        <v>163</v>
      </c>
      <c r="R351" s="111" t="s">
        <v>163</v>
      </c>
    </row>
    <row r="352" spans="1:21" x14ac:dyDescent="0.25">
      <c r="A352" s="62" t="s">
        <v>160</v>
      </c>
      <c r="B352" s="5" t="s">
        <v>200</v>
      </c>
      <c r="C352" s="69" t="s">
        <v>67</v>
      </c>
      <c r="D352" s="25" t="s">
        <v>84</v>
      </c>
      <c r="E352" s="26" t="s">
        <v>84</v>
      </c>
      <c r="F352" s="26" t="s">
        <v>84</v>
      </c>
      <c r="G352" s="26" t="s">
        <v>84</v>
      </c>
      <c r="H352" s="26" t="s">
        <v>84</v>
      </c>
      <c r="I352" s="26" t="s">
        <v>84</v>
      </c>
      <c r="J352" s="26" t="s">
        <v>84</v>
      </c>
      <c r="K352" s="26" t="s">
        <v>84</v>
      </c>
      <c r="L352" s="26">
        <v>10.206455999999999</v>
      </c>
      <c r="M352" s="26" t="s">
        <v>84</v>
      </c>
      <c r="N352" s="26">
        <v>18.057580999999999</v>
      </c>
      <c r="O352" s="26" t="s">
        <v>84</v>
      </c>
      <c r="P352" s="26">
        <v>0</v>
      </c>
      <c r="Q352" s="26" t="s">
        <v>84</v>
      </c>
      <c r="R352" s="111">
        <f>L352+N352+P352</f>
        <v>28.264036999999998</v>
      </c>
    </row>
    <row r="353" spans="1:18" x14ac:dyDescent="0.25">
      <c r="A353" s="62" t="s">
        <v>161</v>
      </c>
      <c r="B353" s="5" t="s">
        <v>201</v>
      </c>
      <c r="C353" s="69" t="s">
        <v>183</v>
      </c>
      <c r="D353" s="25" t="s">
        <v>84</v>
      </c>
      <c r="E353" s="26" t="s">
        <v>84</v>
      </c>
      <c r="F353" s="26" t="s">
        <v>84</v>
      </c>
      <c r="G353" s="26" t="s">
        <v>84</v>
      </c>
      <c r="H353" s="26" t="s">
        <v>84</v>
      </c>
      <c r="I353" s="26" t="s">
        <v>84</v>
      </c>
      <c r="J353" s="26" t="s">
        <v>84</v>
      </c>
      <c r="K353" s="26" t="s">
        <v>84</v>
      </c>
      <c r="L353" s="26" t="s">
        <v>84</v>
      </c>
      <c r="M353" s="26" t="s">
        <v>84</v>
      </c>
      <c r="N353" s="26" t="s">
        <v>84</v>
      </c>
      <c r="O353" s="26" t="s">
        <v>84</v>
      </c>
      <c r="P353" s="26" t="s">
        <v>84</v>
      </c>
      <c r="Q353" s="26" t="s">
        <v>84</v>
      </c>
      <c r="R353" s="111" t="s">
        <v>84</v>
      </c>
    </row>
    <row r="354" spans="1:18" ht="47.25" x14ac:dyDescent="0.25">
      <c r="A354" s="62" t="s">
        <v>207</v>
      </c>
      <c r="B354" s="5" t="s">
        <v>540</v>
      </c>
      <c r="C354" s="69" t="s">
        <v>321</v>
      </c>
      <c r="D354" s="25" t="s">
        <v>84</v>
      </c>
      <c r="E354" s="26" t="s">
        <v>84</v>
      </c>
      <c r="F354" s="26" t="s">
        <v>84</v>
      </c>
      <c r="G354" s="26" t="s">
        <v>84</v>
      </c>
      <c r="H354" s="26" t="s">
        <v>84</v>
      </c>
      <c r="I354" s="26" t="s">
        <v>84</v>
      </c>
      <c r="J354" s="26" t="s">
        <v>84</v>
      </c>
      <c r="K354" s="26" t="s">
        <v>84</v>
      </c>
      <c r="L354" s="26">
        <f>L32-L58</f>
        <v>1.8000000068241206E-7</v>
      </c>
      <c r="M354" s="26" t="s">
        <v>84</v>
      </c>
      <c r="N354" s="26">
        <f>N32-N58</f>
        <v>0</v>
      </c>
      <c r="O354" s="26" t="s">
        <v>84</v>
      </c>
      <c r="P354" s="26">
        <f>P32-P58</f>
        <v>0</v>
      </c>
      <c r="Q354" s="26" t="s">
        <v>84</v>
      </c>
      <c r="R354" s="111">
        <f>L354+N354+P354</f>
        <v>1.8000000068241206E-7</v>
      </c>
    </row>
    <row r="355" spans="1:18" ht="31.5" x14ac:dyDescent="0.25">
      <c r="A355" s="62" t="s">
        <v>291</v>
      </c>
      <c r="B355" s="5" t="s">
        <v>585</v>
      </c>
      <c r="C355" s="69" t="s">
        <v>321</v>
      </c>
      <c r="D355" s="25" t="s">
        <v>84</v>
      </c>
      <c r="E355" s="26" t="s">
        <v>84</v>
      </c>
      <c r="F355" s="26" t="s">
        <v>84</v>
      </c>
      <c r="G355" s="26" t="s">
        <v>84</v>
      </c>
      <c r="H355" s="26" t="s">
        <v>84</v>
      </c>
      <c r="I355" s="26" t="s">
        <v>84</v>
      </c>
      <c r="J355" s="26" t="s">
        <v>84</v>
      </c>
      <c r="K355" s="26" t="s">
        <v>84</v>
      </c>
      <c r="L355" s="26" t="s">
        <v>84</v>
      </c>
      <c r="M355" s="26" t="s">
        <v>84</v>
      </c>
      <c r="N355" s="26" t="s">
        <v>84</v>
      </c>
      <c r="O355" s="26" t="s">
        <v>84</v>
      </c>
      <c r="P355" s="26" t="s">
        <v>84</v>
      </c>
      <c r="Q355" s="26" t="s">
        <v>84</v>
      </c>
      <c r="R355" s="111" t="s">
        <v>84</v>
      </c>
    </row>
    <row r="356" spans="1:18" x14ac:dyDescent="0.25">
      <c r="A356" s="62" t="s">
        <v>162</v>
      </c>
      <c r="B356" s="17" t="s">
        <v>159</v>
      </c>
      <c r="C356" s="120" t="s">
        <v>84</v>
      </c>
      <c r="D356" s="121" t="s">
        <v>163</v>
      </c>
      <c r="E356" s="26" t="s">
        <v>163</v>
      </c>
      <c r="F356" s="26" t="s">
        <v>163</v>
      </c>
      <c r="G356" s="26" t="s">
        <v>163</v>
      </c>
      <c r="H356" s="26" t="s">
        <v>163</v>
      </c>
      <c r="I356" s="26" t="s">
        <v>163</v>
      </c>
      <c r="J356" s="26" t="s">
        <v>163</v>
      </c>
      <c r="K356" s="26" t="s">
        <v>163</v>
      </c>
      <c r="L356" s="26" t="s">
        <v>163</v>
      </c>
      <c r="M356" s="26" t="s">
        <v>163</v>
      </c>
      <c r="N356" s="26" t="s">
        <v>163</v>
      </c>
      <c r="O356" s="26" t="s">
        <v>163</v>
      </c>
      <c r="P356" s="26" t="s">
        <v>163</v>
      </c>
      <c r="Q356" s="26" t="s">
        <v>163</v>
      </c>
      <c r="R356" s="111" t="s">
        <v>163</v>
      </c>
    </row>
    <row r="357" spans="1:18" ht="18" customHeight="1" x14ac:dyDescent="0.25">
      <c r="A357" s="62" t="s">
        <v>292</v>
      </c>
      <c r="B357" s="5" t="s">
        <v>310</v>
      </c>
      <c r="C357" s="69" t="s">
        <v>26</v>
      </c>
      <c r="D357" s="25" t="s">
        <v>84</v>
      </c>
      <c r="E357" s="26" t="s">
        <v>84</v>
      </c>
      <c r="F357" s="26" t="s">
        <v>84</v>
      </c>
      <c r="G357" s="26" t="s">
        <v>84</v>
      </c>
      <c r="H357" s="26" t="s">
        <v>84</v>
      </c>
      <c r="I357" s="26" t="s">
        <v>84</v>
      </c>
      <c r="J357" s="26" t="s">
        <v>84</v>
      </c>
      <c r="K357" s="26" t="s">
        <v>84</v>
      </c>
      <c r="L357" s="26" t="s">
        <v>84</v>
      </c>
      <c r="M357" s="26" t="s">
        <v>84</v>
      </c>
      <c r="N357" s="26" t="s">
        <v>84</v>
      </c>
      <c r="O357" s="26" t="s">
        <v>84</v>
      </c>
      <c r="P357" s="26" t="s">
        <v>84</v>
      </c>
      <c r="Q357" s="26" t="s">
        <v>84</v>
      </c>
      <c r="R357" s="111" t="s">
        <v>84</v>
      </c>
    </row>
    <row r="358" spans="1:18" ht="47.25" x14ac:dyDescent="0.25">
      <c r="A358" s="62" t="s">
        <v>293</v>
      </c>
      <c r="B358" s="1" t="s">
        <v>453</v>
      </c>
      <c r="C358" s="69" t="s">
        <v>26</v>
      </c>
      <c r="D358" s="25" t="s">
        <v>84</v>
      </c>
      <c r="E358" s="26" t="s">
        <v>84</v>
      </c>
      <c r="F358" s="26" t="s">
        <v>84</v>
      </c>
      <c r="G358" s="26" t="s">
        <v>84</v>
      </c>
      <c r="H358" s="26" t="s">
        <v>84</v>
      </c>
      <c r="I358" s="26" t="s">
        <v>84</v>
      </c>
      <c r="J358" s="26" t="s">
        <v>84</v>
      </c>
      <c r="K358" s="26" t="s">
        <v>84</v>
      </c>
      <c r="L358" s="26" t="s">
        <v>84</v>
      </c>
      <c r="M358" s="26" t="s">
        <v>84</v>
      </c>
      <c r="N358" s="26" t="s">
        <v>84</v>
      </c>
      <c r="O358" s="26" t="s">
        <v>84</v>
      </c>
      <c r="P358" s="26" t="s">
        <v>84</v>
      </c>
      <c r="Q358" s="26" t="s">
        <v>84</v>
      </c>
      <c r="R358" s="111" t="s">
        <v>84</v>
      </c>
    </row>
    <row r="359" spans="1:18" ht="47.25" x14ac:dyDescent="0.25">
      <c r="A359" s="62" t="s">
        <v>294</v>
      </c>
      <c r="B359" s="1" t="s">
        <v>454</v>
      </c>
      <c r="C359" s="69" t="s">
        <v>26</v>
      </c>
      <c r="D359" s="25" t="s">
        <v>84</v>
      </c>
      <c r="E359" s="26" t="s">
        <v>84</v>
      </c>
      <c r="F359" s="26" t="s">
        <v>84</v>
      </c>
      <c r="G359" s="26" t="s">
        <v>84</v>
      </c>
      <c r="H359" s="26" t="s">
        <v>84</v>
      </c>
      <c r="I359" s="26" t="s">
        <v>84</v>
      </c>
      <c r="J359" s="26" t="s">
        <v>84</v>
      </c>
      <c r="K359" s="26" t="s">
        <v>84</v>
      </c>
      <c r="L359" s="26" t="s">
        <v>84</v>
      </c>
      <c r="M359" s="26" t="s">
        <v>84</v>
      </c>
      <c r="N359" s="26" t="s">
        <v>84</v>
      </c>
      <c r="O359" s="26" t="s">
        <v>84</v>
      </c>
      <c r="P359" s="26" t="s">
        <v>84</v>
      </c>
      <c r="Q359" s="26" t="s">
        <v>84</v>
      </c>
      <c r="R359" s="111" t="s">
        <v>84</v>
      </c>
    </row>
    <row r="360" spans="1:18" ht="31.5" x14ac:dyDescent="0.25">
      <c r="A360" s="62" t="s">
        <v>295</v>
      </c>
      <c r="B360" s="1" t="s">
        <v>204</v>
      </c>
      <c r="C360" s="69" t="s">
        <v>26</v>
      </c>
      <c r="D360" s="25" t="s">
        <v>84</v>
      </c>
      <c r="E360" s="26" t="s">
        <v>84</v>
      </c>
      <c r="F360" s="26" t="s">
        <v>84</v>
      </c>
      <c r="G360" s="26" t="s">
        <v>84</v>
      </c>
      <c r="H360" s="26" t="s">
        <v>84</v>
      </c>
      <c r="I360" s="26" t="s">
        <v>84</v>
      </c>
      <c r="J360" s="26" t="s">
        <v>84</v>
      </c>
      <c r="K360" s="26" t="s">
        <v>84</v>
      </c>
      <c r="L360" s="26" t="s">
        <v>84</v>
      </c>
      <c r="M360" s="26" t="s">
        <v>84</v>
      </c>
      <c r="N360" s="26" t="s">
        <v>84</v>
      </c>
      <c r="O360" s="26" t="s">
        <v>84</v>
      </c>
      <c r="P360" s="26" t="s">
        <v>84</v>
      </c>
      <c r="Q360" s="26" t="s">
        <v>84</v>
      </c>
      <c r="R360" s="111" t="s">
        <v>84</v>
      </c>
    </row>
    <row r="361" spans="1:18" x14ac:dyDescent="0.25">
      <c r="A361" s="62" t="s">
        <v>296</v>
      </c>
      <c r="B361" s="5" t="s">
        <v>309</v>
      </c>
      <c r="C361" s="69" t="s">
        <v>67</v>
      </c>
      <c r="D361" s="25" t="s">
        <v>84</v>
      </c>
      <c r="E361" s="26" t="s">
        <v>84</v>
      </c>
      <c r="F361" s="26" t="s">
        <v>84</v>
      </c>
      <c r="G361" s="26" t="s">
        <v>84</v>
      </c>
      <c r="H361" s="26" t="s">
        <v>84</v>
      </c>
      <c r="I361" s="26" t="s">
        <v>84</v>
      </c>
      <c r="J361" s="26" t="s">
        <v>84</v>
      </c>
      <c r="K361" s="26" t="s">
        <v>84</v>
      </c>
      <c r="L361" s="26" t="s">
        <v>84</v>
      </c>
      <c r="M361" s="26" t="s">
        <v>84</v>
      </c>
      <c r="N361" s="26" t="s">
        <v>84</v>
      </c>
      <c r="O361" s="26" t="s">
        <v>84</v>
      </c>
      <c r="P361" s="26" t="s">
        <v>84</v>
      </c>
      <c r="Q361" s="26" t="s">
        <v>84</v>
      </c>
      <c r="R361" s="111" t="s">
        <v>84</v>
      </c>
    </row>
    <row r="362" spans="1:18" ht="31.5" x14ac:dyDescent="0.25">
      <c r="A362" s="62" t="s">
        <v>297</v>
      </c>
      <c r="B362" s="1" t="s">
        <v>205</v>
      </c>
      <c r="C362" s="69" t="s">
        <v>67</v>
      </c>
      <c r="D362" s="25" t="s">
        <v>84</v>
      </c>
      <c r="E362" s="26" t="s">
        <v>84</v>
      </c>
      <c r="F362" s="26" t="s">
        <v>84</v>
      </c>
      <c r="G362" s="26" t="s">
        <v>84</v>
      </c>
      <c r="H362" s="26" t="s">
        <v>84</v>
      </c>
      <c r="I362" s="26" t="s">
        <v>84</v>
      </c>
      <c r="J362" s="26" t="s">
        <v>84</v>
      </c>
      <c r="K362" s="26" t="s">
        <v>84</v>
      </c>
      <c r="L362" s="26" t="s">
        <v>84</v>
      </c>
      <c r="M362" s="26" t="s">
        <v>84</v>
      </c>
      <c r="N362" s="26" t="s">
        <v>84</v>
      </c>
      <c r="O362" s="26" t="s">
        <v>84</v>
      </c>
      <c r="P362" s="26" t="s">
        <v>84</v>
      </c>
      <c r="Q362" s="26" t="s">
        <v>84</v>
      </c>
      <c r="R362" s="111" t="s">
        <v>84</v>
      </c>
    </row>
    <row r="363" spans="1:18" x14ac:dyDescent="0.25">
      <c r="A363" s="62" t="s">
        <v>298</v>
      </c>
      <c r="B363" s="1" t="s">
        <v>206</v>
      </c>
      <c r="C363" s="69" t="s">
        <v>67</v>
      </c>
      <c r="D363" s="25" t="s">
        <v>84</v>
      </c>
      <c r="E363" s="26" t="s">
        <v>84</v>
      </c>
      <c r="F363" s="26" t="s">
        <v>84</v>
      </c>
      <c r="G363" s="26" t="s">
        <v>84</v>
      </c>
      <c r="H363" s="26" t="s">
        <v>84</v>
      </c>
      <c r="I363" s="26" t="s">
        <v>84</v>
      </c>
      <c r="J363" s="26" t="s">
        <v>84</v>
      </c>
      <c r="K363" s="26" t="s">
        <v>84</v>
      </c>
      <c r="L363" s="26" t="s">
        <v>84</v>
      </c>
      <c r="M363" s="26" t="s">
        <v>84</v>
      </c>
      <c r="N363" s="26" t="s">
        <v>84</v>
      </c>
      <c r="O363" s="26" t="s">
        <v>84</v>
      </c>
      <c r="P363" s="26" t="s">
        <v>84</v>
      </c>
      <c r="Q363" s="26" t="s">
        <v>84</v>
      </c>
      <c r="R363" s="111" t="s">
        <v>84</v>
      </c>
    </row>
    <row r="364" spans="1:18" ht="31.5" x14ac:dyDescent="0.25">
      <c r="A364" s="62" t="s">
        <v>299</v>
      </c>
      <c r="B364" s="5" t="s">
        <v>308</v>
      </c>
      <c r="C364" s="69" t="s">
        <v>321</v>
      </c>
      <c r="D364" s="25" t="s">
        <v>84</v>
      </c>
      <c r="E364" s="26" t="s">
        <v>84</v>
      </c>
      <c r="F364" s="26" t="s">
        <v>84</v>
      </c>
      <c r="G364" s="26" t="s">
        <v>84</v>
      </c>
      <c r="H364" s="26" t="s">
        <v>84</v>
      </c>
      <c r="I364" s="26" t="s">
        <v>84</v>
      </c>
      <c r="J364" s="26" t="s">
        <v>84</v>
      </c>
      <c r="K364" s="26" t="s">
        <v>84</v>
      </c>
      <c r="L364" s="26" t="s">
        <v>84</v>
      </c>
      <c r="M364" s="26" t="s">
        <v>84</v>
      </c>
      <c r="N364" s="26" t="s">
        <v>84</v>
      </c>
      <c r="O364" s="26" t="s">
        <v>84</v>
      </c>
      <c r="P364" s="26" t="s">
        <v>84</v>
      </c>
      <c r="Q364" s="26" t="s">
        <v>84</v>
      </c>
      <c r="R364" s="111" t="s">
        <v>84</v>
      </c>
    </row>
    <row r="365" spans="1:18" x14ac:dyDescent="0.25">
      <c r="A365" s="62" t="s">
        <v>300</v>
      </c>
      <c r="B365" s="1" t="s">
        <v>202</v>
      </c>
      <c r="C365" s="69" t="s">
        <v>321</v>
      </c>
      <c r="D365" s="28" t="s">
        <v>84</v>
      </c>
      <c r="E365" s="115" t="s">
        <v>84</v>
      </c>
      <c r="F365" s="115" t="s">
        <v>84</v>
      </c>
      <c r="G365" s="115" t="s">
        <v>84</v>
      </c>
      <c r="H365" s="115" t="s">
        <v>84</v>
      </c>
      <c r="I365" s="115" t="s">
        <v>84</v>
      </c>
      <c r="J365" s="115" t="s">
        <v>84</v>
      </c>
      <c r="K365" s="115" t="s">
        <v>84</v>
      </c>
      <c r="L365" s="115" t="s">
        <v>84</v>
      </c>
      <c r="M365" s="115" t="s">
        <v>84</v>
      </c>
      <c r="N365" s="115" t="s">
        <v>84</v>
      </c>
      <c r="O365" s="115" t="s">
        <v>84</v>
      </c>
      <c r="P365" s="115" t="s">
        <v>84</v>
      </c>
      <c r="Q365" s="115" t="s">
        <v>84</v>
      </c>
      <c r="R365" s="122" t="s">
        <v>84</v>
      </c>
    </row>
    <row r="366" spans="1:18" x14ac:dyDescent="0.25">
      <c r="A366" s="62" t="s">
        <v>301</v>
      </c>
      <c r="B366" s="1" t="s">
        <v>203</v>
      </c>
      <c r="C366" s="69" t="s">
        <v>321</v>
      </c>
      <c r="D366" s="28" t="s">
        <v>84</v>
      </c>
      <c r="E366" s="115" t="s">
        <v>84</v>
      </c>
      <c r="F366" s="115" t="s">
        <v>84</v>
      </c>
      <c r="G366" s="115" t="s">
        <v>84</v>
      </c>
      <c r="H366" s="115" t="s">
        <v>84</v>
      </c>
      <c r="I366" s="115" t="s">
        <v>84</v>
      </c>
      <c r="J366" s="115" t="s">
        <v>84</v>
      </c>
      <c r="K366" s="115" t="s">
        <v>84</v>
      </c>
      <c r="L366" s="115" t="s">
        <v>84</v>
      </c>
      <c r="M366" s="115" t="s">
        <v>84</v>
      </c>
      <c r="N366" s="115" t="s">
        <v>84</v>
      </c>
      <c r="O366" s="115" t="s">
        <v>84</v>
      </c>
      <c r="P366" s="115" t="s">
        <v>84</v>
      </c>
      <c r="Q366" s="115" t="s">
        <v>84</v>
      </c>
      <c r="R366" s="122" t="s">
        <v>84</v>
      </c>
    </row>
    <row r="367" spans="1:18" ht="16.5" thickBot="1" x14ac:dyDescent="0.3">
      <c r="A367" s="64" t="s">
        <v>302</v>
      </c>
      <c r="B367" s="20" t="s">
        <v>455</v>
      </c>
      <c r="C367" s="71" t="s">
        <v>28</v>
      </c>
      <c r="D367" s="29">
        <v>1959</v>
      </c>
      <c r="E367" s="81">
        <v>2014</v>
      </c>
      <c r="F367" s="81">
        <v>2007.2550000000001</v>
      </c>
      <c r="G367" s="81">
        <v>2027.1360000000002</v>
      </c>
      <c r="H367" s="81">
        <v>2027.1360000000002</v>
      </c>
      <c r="I367" s="81">
        <v>2160</v>
      </c>
      <c r="J367" s="81">
        <v>2160</v>
      </c>
      <c r="K367" s="81">
        <v>2231.7291129032301</v>
      </c>
      <c r="L367" s="81">
        <v>2231.7291129032301</v>
      </c>
      <c r="M367" s="81">
        <v>2310.75</v>
      </c>
      <c r="N367" s="31">
        <v>2225.7725</v>
      </c>
      <c r="O367" s="81">
        <v>2298</v>
      </c>
      <c r="P367" s="31">
        <v>2305</v>
      </c>
      <c r="Q367" s="31">
        <f>O367</f>
        <v>2298</v>
      </c>
      <c r="R367" s="32">
        <f>P367</f>
        <v>2305</v>
      </c>
    </row>
    <row r="368" spans="1:18" x14ac:dyDescent="0.25">
      <c r="A368" s="164" t="s">
        <v>689</v>
      </c>
      <c r="B368" s="165"/>
      <c r="C368" s="165"/>
      <c r="D368" s="165"/>
      <c r="E368" s="165"/>
      <c r="F368" s="165"/>
      <c r="G368" s="165"/>
      <c r="H368" s="165"/>
      <c r="I368" s="165"/>
      <c r="J368" s="165"/>
      <c r="K368" s="165"/>
      <c r="L368" s="165"/>
      <c r="M368" s="165"/>
      <c r="N368" s="165"/>
      <c r="O368" s="165"/>
      <c r="P368" s="165"/>
      <c r="Q368" s="165"/>
      <c r="R368" s="166"/>
    </row>
    <row r="369" spans="1:18" ht="10.5" customHeight="1" thickBot="1" x14ac:dyDescent="0.3">
      <c r="A369" s="164"/>
      <c r="B369" s="165"/>
      <c r="C369" s="165"/>
      <c r="D369" s="165"/>
      <c r="E369" s="165"/>
      <c r="F369" s="165"/>
      <c r="G369" s="165"/>
      <c r="H369" s="165"/>
      <c r="I369" s="165"/>
      <c r="J369" s="165"/>
      <c r="K369" s="165"/>
      <c r="L369" s="165"/>
      <c r="M369" s="165"/>
      <c r="N369" s="165"/>
      <c r="O369" s="165"/>
      <c r="P369" s="165"/>
      <c r="Q369" s="165"/>
      <c r="R369" s="166"/>
    </row>
    <row r="370" spans="1:18" ht="23.25" customHeight="1" x14ac:dyDescent="0.25">
      <c r="A370" s="169" t="s">
        <v>0</v>
      </c>
      <c r="B370" s="171" t="s">
        <v>1</v>
      </c>
      <c r="C370" s="177" t="s">
        <v>176</v>
      </c>
      <c r="D370" s="134">
        <v>2013</v>
      </c>
      <c r="E370" s="154">
        <v>2014</v>
      </c>
      <c r="F370" s="154">
        <v>2015</v>
      </c>
      <c r="G370" s="158">
        <v>2016</v>
      </c>
      <c r="H370" s="159"/>
      <c r="I370" s="158">
        <v>2017</v>
      </c>
      <c r="J370" s="159"/>
      <c r="K370" s="158">
        <v>2018</v>
      </c>
      <c r="L370" s="159"/>
      <c r="M370" s="158">
        <v>2019</v>
      </c>
      <c r="N370" s="159"/>
      <c r="O370" s="158">
        <v>2020</v>
      </c>
      <c r="P370" s="159"/>
      <c r="Q370" s="173" t="s">
        <v>89</v>
      </c>
      <c r="R370" s="174"/>
    </row>
    <row r="371" spans="1:18" ht="68.25" customHeight="1" x14ac:dyDescent="0.25">
      <c r="A371" s="170"/>
      <c r="B371" s="172"/>
      <c r="C371" s="178"/>
      <c r="D371" s="155" t="s">
        <v>678</v>
      </c>
      <c r="E371" s="123" t="s">
        <v>678</v>
      </c>
      <c r="F371" s="123" t="s">
        <v>68</v>
      </c>
      <c r="G371" s="123" t="s">
        <v>679</v>
      </c>
      <c r="H371" s="123" t="str">
        <f>H20</f>
        <v>Факт</v>
      </c>
      <c r="I371" s="123" t="s">
        <v>679</v>
      </c>
      <c r="J371" s="123" t="str">
        <f>J20</f>
        <v>Факт</v>
      </c>
      <c r="K371" s="123" t="s">
        <v>679</v>
      </c>
      <c r="L371" s="123" t="str">
        <f>L20</f>
        <v>Факт</v>
      </c>
      <c r="M371" s="123" t="s">
        <v>679</v>
      </c>
      <c r="N371" s="123" t="str">
        <f>N20</f>
        <v>Факт</v>
      </c>
      <c r="O371" s="123" t="s">
        <v>679</v>
      </c>
      <c r="P371" s="123" t="str">
        <f>P20</f>
        <v>Предложение по корректировке утвержденного плана</v>
      </c>
      <c r="Q371" s="175"/>
      <c r="R371" s="176"/>
    </row>
    <row r="372" spans="1:18" ht="16.5" thickBot="1" x14ac:dyDescent="0.3">
      <c r="A372" s="42">
        <v>1</v>
      </c>
      <c r="B372" s="43">
        <v>2</v>
      </c>
      <c r="C372" s="73">
        <v>3</v>
      </c>
      <c r="D372" s="79">
        <v>4</v>
      </c>
      <c r="E372" s="44">
        <v>5</v>
      </c>
      <c r="F372" s="45">
        <v>6</v>
      </c>
      <c r="G372" s="45">
        <v>7</v>
      </c>
      <c r="H372" s="45">
        <v>8</v>
      </c>
      <c r="I372" s="45">
        <v>9</v>
      </c>
      <c r="J372" s="45">
        <v>10</v>
      </c>
      <c r="K372" s="45">
        <v>11</v>
      </c>
      <c r="L372" s="45">
        <v>12</v>
      </c>
      <c r="M372" s="45">
        <v>13</v>
      </c>
      <c r="N372" s="45">
        <v>14</v>
      </c>
      <c r="O372" s="45">
        <v>15</v>
      </c>
      <c r="P372" s="45">
        <v>16</v>
      </c>
      <c r="Q372" s="45">
        <v>17</v>
      </c>
      <c r="R372" s="46">
        <v>18</v>
      </c>
    </row>
    <row r="373" spans="1:18" ht="30.75" customHeight="1" x14ac:dyDescent="0.25">
      <c r="A373" s="167" t="s">
        <v>657</v>
      </c>
      <c r="B373" s="168"/>
      <c r="C373" s="74" t="s">
        <v>321</v>
      </c>
      <c r="D373" s="56">
        <v>555.91699999999992</v>
      </c>
      <c r="E373" s="132">
        <v>863.17700000000002</v>
      </c>
      <c r="F373" s="132">
        <v>1222.6369999999999</v>
      </c>
      <c r="G373" s="132">
        <v>4001.1101365300005</v>
      </c>
      <c r="H373" s="132">
        <v>4001.1101365300005</v>
      </c>
      <c r="I373" s="132">
        <v>10702.903171012123</v>
      </c>
      <c r="J373" s="132">
        <v>10702.903171012123</v>
      </c>
      <c r="K373" s="132">
        <v>5616.2375426975623</v>
      </c>
      <c r="L373" s="132">
        <v>5616.2375426975623</v>
      </c>
      <c r="M373" s="132">
        <v>5587.1694717535347</v>
      </c>
      <c r="N373" s="132">
        <v>3892.8937812520526</v>
      </c>
      <c r="O373" s="132">
        <v>2856.1910494430654</v>
      </c>
      <c r="P373" s="132">
        <v>5444.2612888499989</v>
      </c>
      <c r="Q373" s="132">
        <f t="shared" ref="Q373:R375" si="28">G373+I373+K373+M373+O373</f>
        <v>28763.611371436287</v>
      </c>
      <c r="R373" s="51">
        <f t="shared" si="28"/>
        <v>29657.405920341735</v>
      </c>
    </row>
    <row r="374" spans="1:18" x14ac:dyDescent="0.25">
      <c r="A374" s="47" t="s">
        <v>8</v>
      </c>
      <c r="B374" s="33" t="s">
        <v>631</v>
      </c>
      <c r="C374" s="75" t="s">
        <v>321</v>
      </c>
      <c r="D374" s="52">
        <v>546.92499999999995</v>
      </c>
      <c r="E374" s="26">
        <v>825.17700000000002</v>
      </c>
      <c r="F374" s="133">
        <v>1222.6369999999999</v>
      </c>
      <c r="G374" s="133">
        <v>2708.4790000000003</v>
      </c>
      <c r="H374" s="133">
        <v>2708.4790000000003</v>
      </c>
      <c r="I374" s="133">
        <v>10277.379749472124</v>
      </c>
      <c r="J374" s="133">
        <v>10277.379749472124</v>
      </c>
      <c r="K374" s="133">
        <v>5568.0619631975624</v>
      </c>
      <c r="L374" s="133">
        <v>5568.0619631975624</v>
      </c>
      <c r="M374" s="133">
        <v>4761.0772251435346</v>
      </c>
      <c r="N374" s="133">
        <v>3492.8937812520526</v>
      </c>
      <c r="O374" s="133">
        <v>2856.1910494430654</v>
      </c>
      <c r="P374" s="133">
        <v>4898.5770589499998</v>
      </c>
      <c r="Q374" s="133">
        <f>G374+I374+K374+M374+O374</f>
        <v>26171.188987256286</v>
      </c>
      <c r="R374" s="53">
        <f t="shared" si="28"/>
        <v>26945.391552871737</v>
      </c>
    </row>
    <row r="375" spans="1:18" x14ac:dyDescent="0.25">
      <c r="A375" s="47" t="s">
        <v>9</v>
      </c>
      <c r="B375" s="34" t="s">
        <v>69</v>
      </c>
      <c r="C375" s="75" t="s">
        <v>321</v>
      </c>
      <c r="D375" s="52">
        <v>176.75200000000001</v>
      </c>
      <c r="E375" s="26">
        <v>339.44600000000003</v>
      </c>
      <c r="F375" s="133">
        <v>546.52800000000002</v>
      </c>
      <c r="G375" s="133">
        <v>1128.7619999999999</v>
      </c>
      <c r="H375" s="133">
        <v>1128.7619999999999</v>
      </c>
      <c r="I375" s="133">
        <v>4119.77314105604</v>
      </c>
      <c r="J375" s="133">
        <v>4119.77314105604</v>
      </c>
      <c r="K375" s="133">
        <v>1513.6128305509999</v>
      </c>
      <c r="L375" s="133">
        <v>1513.6128305509999</v>
      </c>
      <c r="M375" s="133">
        <v>1013.2257615586061</v>
      </c>
      <c r="N375" s="133">
        <v>1435.0566389201999</v>
      </c>
      <c r="O375" s="133">
        <v>450.475371916575</v>
      </c>
      <c r="P375" s="133">
        <v>607.19548619</v>
      </c>
      <c r="Q375" s="133">
        <f t="shared" si="28"/>
        <v>8225.8491050822213</v>
      </c>
      <c r="R375" s="53">
        <f t="shared" si="28"/>
        <v>8804.4000967172396</v>
      </c>
    </row>
    <row r="376" spans="1:18" ht="31.5" x14ac:dyDescent="0.25">
      <c r="A376" s="47" t="s">
        <v>70</v>
      </c>
      <c r="B376" s="35" t="s">
        <v>542</v>
      </c>
      <c r="C376" s="75" t="s">
        <v>321</v>
      </c>
      <c r="D376" s="133">
        <f t="shared" ref="D376:L376" si="29">D375</f>
        <v>176.75200000000001</v>
      </c>
      <c r="E376" s="133">
        <f t="shared" si="29"/>
        <v>339.44600000000003</v>
      </c>
      <c r="F376" s="133">
        <f t="shared" si="29"/>
        <v>546.52800000000002</v>
      </c>
      <c r="G376" s="133">
        <f t="shared" si="29"/>
        <v>1128.7619999999999</v>
      </c>
      <c r="H376" s="133">
        <f t="shared" si="29"/>
        <v>1128.7619999999999</v>
      </c>
      <c r="I376" s="133">
        <f t="shared" si="29"/>
        <v>4119.77314105604</v>
      </c>
      <c r="J376" s="133">
        <f t="shared" si="29"/>
        <v>4119.77314105604</v>
      </c>
      <c r="K376" s="133">
        <f t="shared" si="29"/>
        <v>1513.6128305509999</v>
      </c>
      <c r="L376" s="133">
        <f t="shared" si="29"/>
        <v>1513.6128305509999</v>
      </c>
      <c r="M376" s="133" t="s">
        <v>84</v>
      </c>
      <c r="N376" s="133">
        <f>N375</f>
        <v>1435.0566389201999</v>
      </c>
      <c r="O376" s="133" t="s">
        <v>84</v>
      </c>
      <c r="P376" s="133">
        <f>P375</f>
        <v>607.19548619</v>
      </c>
      <c r="Q376" s="133">
        <f>G376+I376+K376</f>
        <v>6762.1479716070398</v>
      </c>
      <c r="R376" s="133">
        <f>R375</f>
        <v>8804.4000967172396</v>
      </c>
    </row>
    <row r="377" spans="1:18" x14ac:dyDescent="0.25">
      <c r="A377" s="47" t="s">
        <v>164</v>
      </c>
      <c r="B377" s="36" t="s">
        <v>457</v>
      </c>
      <c r="C377" s="75" t="s">
        <v>321</v>
      </c>
      <c r="D377" s="52" t="s">
        <v>84</v>
      </c>
      <c r="E377" s="80" t="s">
        <v>84</v>
      </c>
      <c r="F377" s="133" t="s">
        <v>84</v>
      </c>
      <c r="G377" s="133" t="s">
        <v>84</v>
      </c>
      <c r="H377" s="133" t="s">
        <v>84</v>
      </c>
      <c r="I377" s="133" t="s">
        <v>84</v>
      </c>
      <c r="J377" s="133" t="s">
        <v>84</v>
      </c>
      <c r="K377" s="133" t="s">
        <v>84</v>
      </c>
      <c r="L377" s="133" t="s">
        <v>84</v>
      </c>
      <c r="M377" s="133" t="s">
        <v>84</v>
      </c>
      <c r="N377" s="133" t="s">
        <v>84</v>
      </c>
      <c r="O377" s="133" t="s">
        <v>84</v>
      </c>
      <c r="P377" s="133" t="s">
        <v>84</v>
      </c>
      <c r="Q377" s="133" t="s">
        <v>84</v>
      </c>
      <c r="R377" s="133" t="s">
        <v>84</v>
      </c>
    </row>
    <row r="378" spans="1:18" ht="31.5" x14ac:dyDescent="0.25">
      <c r="A378" s="47" t="s">
        <v>497</v>
      </c>
      <c r="B378" s="37" t="s">
        <v>474</v>
      </c>
      <c r="C378" s="75" t="s">
        <v>321</v>
      </c>
      <c r="D378" s="52" t="s">
        <v>84</v>
      </c>
      <c r="E378" s="80" t="s">
        <v>84</v>
      </c>
      <c r="F378" s="133" t="s">
        <v>84</v>
      </c>
      <c r="G378" s="133" t="s">
        <v>84</v>
      </c>
      <c r="H378" s="133" t="s">
        <v>84</v>
      </c>
      <c r="I378" s="133" t="s">
        <v>84</v>
      </c>
      <c r="J378" s="133" t="s">
        <v>84</v>
      </c>
      <c r="K378" s="133" t="s">
        <v>84</v>
      </c>
      <c r="L378" s="133" t="s">
        <v>84</v>
      </c>
      <c r="M378" s="133" t="s">
        <v>84</v>
      </c>
      <c r="N378" s="133" t="s">
        <v>84</v>
      </c>
      <c r="O378" s="133" t="s">
        <v>84</v>
      </c>
      <c r="P378" s="133" t="s">
        <v>84</v>
      </c>
      <c r="Q378" s="133" t="s">
        <v>84</v>
      </c>
      <c r="R378" s="133" t="s">
        <v>84</v>
      </c>
    </row>
    <row r="379" spans="1:18" ht="31.5" x14ac:dyDescent="0.25">
      <c r="A379" s="47" t="s">
        <v>498</v>
      </c>
      <c r="B379" s="37" t="s">
        <v>475</v>
      </c>
      <c r="C379" s="75" t="s">
        <v>321</v>
      </c>
      <c r="D379" s="52" t="s">
        <v>84</v>
      </c>
      <c r="E379" s="80" t="s">
        <v>84</v>
      </c>
      <c r="F379" s="133" t="s">
        <v>84</v>
      </c>
      <c r="G379" s="133" t="s">
        <v>84</v>
      </c>
      <c r="H379" s="133" t="s">
        <v>84</v>
      </c>
      <c r="I379" s="133" t="s">
        <v>84</v>
      </c>
      <c r="J379" s="133" t="s">
        <v>84</v>
      </c>
      <c r="K379" s="133" t="s">
        <v>84</v>
      </c>
      <c r="L379" s="133" t="s">
        <v>84</v>
      </c>
      <c r="M379" s="133" t="s">
        <v>84</v>
      </c>
      <c r="N379" s="133" t="s">
        <v>84</v>
      </c>
      <c r="O379" s="133" t="s">
        <v>84</v>
      </c>
      <c r="P379" s="133" t="s">
        <v>84</v>
      </c>
      <c r="Q379" s="133" t="s">
        <v>84</v>
      </c>
      <c r="R379" s="133" t="s">
        <v>84</v>
      </c>
    </row>
    <row r="380" spans="1:18" ht="31.5" x14ac:dyDescent="0.25">
      <c r="A380" s="47" t="s">
        <v>543</v>
      </c>
      <c r="B380" s="37" t="s">
        <v>460</v>
      </c>
      <c r="C380" s="75" t="s">
        <v>321</v>
      </c>
      <c r="D380" s="52" t="s">
        <v>84</v>
      </c>
      <c r="E380" s="80" t="s">
        <v>84</v>
      </c>
      <c r="F380" s="133" t="s">
        <v>84</v>
      </c>
      <c r="G380" s="133" t="s">
        <v>84</v>
      </c>
      <c r="H380" s="133" t="s">
        <v>84</v>
      </c>
      <c r="I380" s="133" t="s">
        <v>84</v>
      </c>
      <c r="J380" s="133" t="s">
        <v>84</v>
      </c>
      <c r="K380" s="133" t="s">
        <v>84</v>
      </c>
      <c r="L380" s="133" t="s">
        <v>84</v>
      </c>
      <c r="M380" s="133" t="s">
        <v>84</v>
      </c>
      <c r="N380" s="133" t="s">
        <v>84</v>
      </c>
      <c r="O380" s="133" t="s">
        <v>84</v>
      </c>
      <c r="P380" s="133" t="s">
        <v>84</v>
      </c>
      <c r="Q380" s="133" t="s">
        <v>84</v>
      </c>
      <c r="R380" s="133" t="s">
        <v>84</v>
      </c>
    </row>
    <row r="381" spans="1:18" x14ac:dyDescent="0.25">
      <c r="A381" s="47" t="s">
        <v>165</v>
      </c>
      <c r="B381" s="36" t="s">
        <v>650</v>
      </c>
      <c r="C381" s="75" t="s">
        <v>321</v>
      </c>
      <c r="D381" s="52" t="s">
        <v>84</v>
      </c>
      <c r="E381" s="80" t="s">
        <v>84</v>
      </c>
      <c r="F381" s="133" t="s">
        <v>84</v>
      </c>
      <c r="G381" s="133" t="s">
        <v>84</v>
      </c>
      <c r="H381" s="133" t="s">
        <v>84</v>
      </c>
      <c r="I381" s="133" t="s">
        <v>84</v>
      </c>
      <c r="J381" s="133" t="s">
        <v>84</v>
      </c>
      <c r="K381" s="133" t="s">
        <v>84</v>
      </c>
      <c r="L381" s="133" t="s">
        <v>84</v>
      </c>
      <c r="M381" s="133" t="s">
        <v>84</v>
      </c>
      <c r="N381" s="133" t="s">
        <v>84</v>
      </c>
      <c r="O381" s="133" t="s">
        <v>84</v>
      </c>
      <c r="P381" s="133" t="s">
        <v>84</v>
      </c>
      <c r="Q381" s="133" t="s">
        <v>84</v>
      </c>
      <c r="R381" s="133" t="s">
        <v>84</v>
      </c>
    </row>
    <row r="382" spans="1:18" x14ac:dyDescent="0.25">
      <c r="A382" s="47" t="s">
        <v>166</v>
      </c>
      <c r="B382" s="36" t="s">
        <v>458</v>
      </c>
      <c r="C382" s="75" t="s">
        <v>321</v>
      </c>
      <c r="D382" s="52" t="s">
        <v>84</v>
      </c>
      <c r="E382" s="80" t="s">
        <v>84</v>
      </c>
      <c r="F382" s="133" t="s">
        <v>84</v>
      </c>
      <c r="G382" s="133" t="s">
        <v>84</v>
      </c>
      <c r="H382" s="133" t="s">
        <v>84</v>
      </c>
      <c r="I382" s="133" t="s">
        <v>84</v>
      </c>
      <c r="J382" s="133" t="s">
        <v>84</v>
      </c>
      <c r="K382" s="133" t="s">
        <v>84</v>
      </c>
      <c r="L382" s="133" t="s">
        <v>84</v>
      </c>
      <c r="M382" s="133" t="s">
        <v>84</v>
      </c>
      <c r="N382" s="133" t="s">
        <v>84</v>
      </c>
      <c r="O382" s="133" t="s">
        <v>84</v>
      </c>
      <c r="P382" s="133" t="s">
        <v>84</v>
      </c>
      <c r="Q382" s="133" t="s">
        <v>84</v>
      </c>
      <c r="R382" s="133" t="s">
        <v>84</v>
      </c>
    </row>
    <row r="383" spans="1:18" x14ac:dyDescent="0.25">
      <c r="A383" s="47" t="s">
        <v>167</v>
      </c>
      <c r="B383" s="36" t="s">
        <v>642</v>
      </c>
      <c r="C383" s="75" t="s">
        <v>321</v>
      </c>
      <c r="D383" s="52" t="s">
        <v>84</v>
      </c>
      <c r="E383" s="80" t="s">
        <v>84</v>
      </c>
      <c r="F383" s="133" t="s">
        <v>84</v>
      </c>
      <c r="G383" s="133" t="s">
        <v>84</v>
      </c>
      <c r="H383" s="133" t="s">
        <v>84</v>
      </c>
      <c r="I383" s="133" t="s">
        <v>84</v>
      </c>
      <c r="J383" s="133" t="s">
        <v>84</v>
      </c>
      <c r="K383" s="133" t="s">
        <v>84</v>
      </c>
      <c r="L383" s="133" t="s">
        <v>84</v>
      </c>
      <c r="M383" s="133" t="s">
        <v>84</v>
      </c>
      <c r="N383" s="133" t="s">
        <v>84</v>
      </c>
      <c r="O383" s="133" t="s">
        <v>84</v>
      </c>
      <c r="P383" s="133" t="s">
        <v>84</v>
      </c>
      <c r="Q383" s="133" t="s">
        <v>84</v>
      </c>
      <c r="R383" s="133" t="s">
        <v>84</v>
      </c>
    </row>
    <row r="384" spans="1:18" x14ac:dyDescent="0.25">
      <c r="A384" s="47" t="s">
        <v>168</v>
      </c>
      <c r="B384" s="36" t="s">
        <v>73</v>
      </c>
      <c r="C384" s="75" t="s">
        <v>321</v>
      </c>
      <c r="D384" s="52">
        <v>176.75200000000001</v>
      </c>
      <c r="E384" s="80">
        <v>339.44600000000003</v>
      </c>
      <c r="F384" s="133">
        <v>546.52800000000002</v>
      </c>
      <c r="G384" s="133">
        <v>1128.7619999999999</v>
      </c>
      <c r="H384" s="133">
        <v>1128.7619999999999</v>
      </c>
      <c r="I384" s="133">
        <v>4119.77314105604</v>
      </c>
      <c r="J384" s="133">
        <v>4119.77314105604</v>
      </c>
      <c r="K384" s="133">
        <v>1513.6128305509999</v>
      </c>
      <c r="L384" s="133">
        <v>1513.6128305509999</v>
      </c>
      <c r="M384" s="133">
        <v>1013.2257615586061</v>
      </c>
      <c r="N384" s="133">
        <f>N376</f>
        <v>1435.0566389201999</v>
      </c>
      <c r="O384" s="133">
        <v>450.475371916575</v>
      </c>
      <c r="P384" s="133">
        <f>P376</f>
        <v>607.19548619</v>
      </c>
      <c r="Q384" s="133">
        <f>G384+I384+K384+M384+O384</f>
        <v>8225.8491050822213</v>
      </c>
      <c r="R384" s="53">
        <f>H384+J384+L384+N384+P384</f>
        <v>8804.4000967172396</v>
      </c>
    </row>
    <row r="385" spans="1:28" ht="31.5" x14ac:dyDescent="0.25">
      <c r="A385" s="47" t="s">
        <v>544</v>
      </c>
      <c r="B385" s="37" t="s">
        <v>541</v>
      </c>
      <c r="C385" s="75" t="s">
        <v>321</v>
      </c>
      <c r="D385" s="52" t="s">
        <v>84</v>
      </c>
      <c r="E385" s="80" t="s">
        <v>84</v>
      </c>
      <c r="F385" s="133" t="s">
        <v>84</v>
      </c>
      <c r="G385" s="133" t="s">
        <v>84</v>
      </c>
      <c r="H385" s="133" t="s">
        <v>84</v>
      </c>
      <c r="I385" s="133" t="s">
        <v>84</v>
      </c>
      <c r="J385" s="133" t="s">
        <v>84</v>
      </c>
      <c r="K385" s="133" t="s">
        <v>84</v>
      </c>
      <c r="L385" s="133">
        <v>379.580577694</v>
      </c>
      <c r="M385" s="133" t="s">
        <v>84</v>
      </c>
      <c r="N385" s="133">
        <v>460.19401478579999</v>
      </c>
      <c r="O385" s="133" t="s">
        <v>84</v>
      </c>
      <c r="P385" s="133">
        <v>8.92537278</v>
      </c>
      <c r="Q385" s="133" t="s">
        <v>84</v>
      </c>
      <c r="R385" s="133" t="s">
        <v>84</v>
      </c>
    </row>
    <row r="386" spans="1:28" x14ac:dyDescent="0.25">
      <c r="A386" s="47" t="s">
        <v>545</v>
      </c>
      <c r="B386" s="37" t="s">
        <v>592</v>
      </c>
      <c r="C386" s="75" t="s">
        <v>321</v>
      </c>
      <c r="D386" s="52" t="s">
        <v>84</v>
      </c>
      <c r="E386" s="80" t="s">
        <v>84</v>
      </c>
      <c r="F386" s="133" t="s">
        <v>84</v>
      </c>
      <c r="G386" s="133" t="s">
        <v>84</v>
      </c>
      <c r="H386" s="133" t="s">
        <v>84</v>
      </c>
      <c r="I386" s="133" t="s">
        <v>84</v>
      </c>
      <c r="J386" s="133" t="s">
        <v>84</v>
      </c>
      <c r="K386" s="133" t="s">
        <v>84</v>
      </c>
      <c r="L386" s="133">
        <v>1134.0322528569998</v>
      </c>
      <c r="M386" s="133" t="s">
        <v>84</v>
      </c>
      <c r="N386" s="133">
        <f>N385</f>
        <v>460.19401478579999</v>
      </c>
      <c r="O386" s="133" t="s">
        <v>84</v>
      </c>
      <c r="P386" s="133">
        <f>P385</f>
        <v>8.92537278</v>
      </c>
      <c r="Q386" s="133" t="s">
        <v>84</v>
      </c>
      <c r="R386" s="133" t="s">
        <v>84</v>
      </c>
      <c r="AB386" s="151">
        <v>97.289415919999996</v>
      </c>
    </row>
    <row r="387" spans="1:28" x14ac:dyDescent="0.25">
      <c r="A387" s="47" t="s">
        <v>546</v>
      </c>
      <c r="B387" s="37" t="s">
        <v>303</v>
      </c>
      <c r="C387" s="75" t="s">
        <v>321</v>
      </c>
      <c r="D387" s="52">
        <v>176.75200000000001</v>
      </c>
      <c r="E387" s="80">
        <v>339.44600000000003</v>
      </c>
      <c r="F387" s="133">
        <v>546.52800000000002</v>
      </c>
      <c r="G387" s="133">
        <v>1128.7619999999999</v>
      </c>
      <c r="H387" s="133">
        <v>1128.7619999999999</v>
      </c>
      <c r="I387" s="133">
        <v>4119.77314105604</v>
      </c>
      <c r="J387" s="133">
        <v>4119.77314105604</v>
      </c>
      <c r="K387" s="133">
        <v>1513.6128305509999</v>
      </c>
      <c r="L387" s="133">
        <v>1513.6128305509999</v>
      </c>
      <c r="M387" s="133">
        <v>1013.2257615586061</v>
      </c>
      <c r="N387" s="133">
        <f>N384-N385</f>
        <v>974.86262413439999</v>
      </c>
      <c r="O387" s="133">
        <v>450.475371916575</v>
      </c>
      <c r="P387" s="133">
        <v>598.27011341000002</v>
      </c>
      <c r="Q387" s="133">
        <f>G387+I387+K387+M387+O387</f>
        <v>8225.8491050822213</v>
      </c>
      <c r="R387" s="53">
        <f>H387+J387+L387+N387+P387</f>
        <v>8335.2807091514405</v>
      </c>
    </row>
    <row r="388" spans="1:28" x14ac:dyDescent="0.25">
      <c r="A388" s="47" t="s">
        <v>547</v>
      </c>
      <c r="B388" s="37" t="s">
        <v>592</v>
      </c>
      <c r="C388" s="75" t="s">
        <v>321</v>
      </c>
      <c r="D388" s="52">
        <f>D387</f>
        <v>176.75200000000001</v>
      </c>
      <c r="E388" s="80">
        <f>E387</f>
        <v>339.44600000000003</v>
      </c>
      <c r="F388" s="133">
        <f>F387</f>
        <v>546.52800000000002</v>
      </c>
      <c r="G388" s="133">
        <v>1128.7619999999999</v>
      </c>
      <c r="H388" s="133">
        <v>1128.7619999999999</v>
      </c>
      <c r="I388" s="133">
        <v>4119.77314105604</v>
      </c>
      <c r="J388" s="133">
        <v>4119.77314105604</v>
      </c>
      <c r="K388" s="133">
        <v>1513.6128305509999</v>
      </c>
      <c r="L388" s="133">
        <v>1513.6128305509999</v>
      </c>
      <c r="M388" s="133">
        <v>1013.2257615586061</v>
      </c>
      <c r="N388" s="133">
        <f>N387</f>
        <v>974.86262413439999</v>
      </c>
      <c r="O388" s="133">
        <v>450.475371916575</v>
      </c>
      <c r="P388" s="133">
        <f>P387</f>
        <v>598.27011341000002</v>
      </c>
      <c r="Q388" s="133">
        <f>G388+I388+K388+M388+O388</f>
        <v>8225.8491050822213</v>
      </c>
      <c r="R388" s="53">
        <f>H388+J388+L388+N388+P388</f>
        <v>8335.2807091514405</v>
      </c>
    </row>
    <row r="389" spans="1:28" x14ac:dyDescent="0.25">
      <c r="A389" s="47" t="s">
        <v>169</v>
      </c>
      <c r="B389" s="36" t="s">
        <v>459</v>
      </c>
      <c r="C389" s="75" t="s">
        <v>321</v>
      </c>
      <c r="D389" s="52" t="s">
        <v>84</v>
      </c>
      <c r="E389" s="80" t="s">
        <v>84</v>
      </c>
      <c r="F389" s="133" t="s">
        <v>84</v>
      </c>
      <c r="G389" s="133" t="s">
        <v>84</v>
      </c>
      <c r="H389" s="133" t="s">
        <v>84</v>
      </c>
      <c r="I389" s="133" t="s">
        <v>84</v>
      </c>
      <c r="J389" s="133" t="s">
        <v>84</v>
      </c>
      <c r="K389" s="133" t="s">
        <v>84</v>
      </c>
      <c r="L389" s="133" t="s">
        <v>84</v>
      </c>
      <c r="M389" s="133" t="s">
        <v>84</v>
      </c>
      <c r="N389" s="133" t="s">
        <v>84</v>
      </c>
      <c r="O389" s="133" t="s">
        <v>84</v>
      </c>
      <c r="P389" s="133" t="s">
        <v>84</v>
      </c>
      <c r="Q389" s="133" t="s">
        <v>84</v>
      </c>
      <c r="R389" s="133" t="s">
        <v>84</v>
      </c>
    </row>
    <row r="390" spans="1:28" x14ac:dyDescent="0.25">
      <c r="A390" s="47" t="s">
        <v>188</v>
      </c>
      <c r="B390" s="36" t="s">
        <v>647</v>
      </c>
      <c r="C390" s="75" t="s">
        <v>321</v>
      </c>
      <c r="D390" s="52" t="s">
        <v>84</v>
      </c>
      <c r="E390" s="80" t="s">
        <v>84</v>
      </c>
      <c r="F390" s="133" t="s">
        <v>84</v>
      </c>
      <c r="G390" s="133" t="s">
        <v>84</v>
      </c>
      <c r="H390" s="133" t="s">
        <v>84</v>
      </c>
      <c r="I390" s="133" t="s">
        <v>84</v>
      </c>
      <c r="J390" s="133" t="s">
        <v>84</v>
      </c>
      <c r="K390" s="133" t="s">
        <v>84</v>
      </c>
      <c r="L390" s="133" t="s">
        <v>84</v>
      </c>
      <c r="M390" s="133" t="s">
        <v>84</v>
      </c>
      <c r="N390" s="133" t="s">
        <v>84</v>
      </c>
      <c r="O390" s="133" t="s">
        <v>84</v>
      </c>
      <c r="P390" s="133" t="s">
        <v>84</v>
      </c>
      <c r="Q390" s="133" t="s">
        <v>84</v>
      </c>
      <c r="R390" s="133" t="s">
        <v>84</v>
      </c>
    </row>
    <row r="391" spans="1:28" ht="31.5" x14ac:dyDescent="0.25">
      <c r="A391" s="47" t="s">
        <v>486</v>
      </c>
      <c r="B391" s="36" t="s">
        <v>632</v>
      </c>
      <c r="C391" s="75" t="s">
        <v>321</v>
      </c>
      <c r="D391" s="52" t="s">
        <v>84</v>
      </c>
      <c r="E391" s="80" t="s">
        <v>84</v>
      </c>
      <c r="F391" s="133" t="s">
        <v>84</v>
      </c>
      <c r="G391" s="133" t="s">
        <v>84</v>
      </c>
      <c r="H391" s="133" t="s">
        <v>84</v>
      </c>
      <c r="I391" s="133" t="s">
        <v>84</v>
      </c>
      <c r="J391" s="133" t="s">
        <v>84</v>
      </c>
      <c r="K391" s="133" t="s">
        <v>84</v>
      </c>
      <c r="L391" s="133" t="s">
        <v>84</v>
      </c>
      <c r="M391" s="133" t="s">
        <v>84</v>
      </c>
      <c r="N391" s="133" t="s">
        <v>84</v>
      </c>
      <c r="O391" s="133" t="s">
        <v>84</v>
      </c>
      <c r="P391" s="133" t="s">
        <v>84</v>
      </c>
      <c r="Q391" s="133" t="s">
        <v>84</v>
      </c>
      <c r="R391" s="133" t="s">
        <v>84</v>
      </c>
    </row>
    <row r="392" spans="1:28" ht="18" customHeight="1" x14ac:dyDescent="0.25">
      <c r="A392" s="47" t="s">
        <v>548</v>
      </c>
      <c r="B392" s="37" t="s">
        <v>215</v>
      </c>
      <c r="C392" s="75" t="s">
        <v>321</v>
      </c>
      <c r="D392" s="52" t="s">
        <v>84</v>
      </c>
      <c r="E392" s="80" t="s">
        <v>84</v>
      </c>
      <c r="F392" s="133" t="s">
        <v>84</v>
      </c>
      <c r="G392" s="133" t="s">
        <v>84</v>
      </c>
      <c r="H392" s="133" t="s">
        <v>84</v>
      </c>
      <c r="I392" s="133" t="s">
        <v>84</v>
      </c>
      <c r="J392" s="133" t="s">
        <v>84</v>
      </c>
      <c r="K392" s="133" t="s">
        <v>84</v>
      </c>
      <c r="L392" s="133" t="s">
        <v>84</v>
      </c>
      <c r="M392" s="133" t="s">
        <v>84</v>
      </c>
      <c r="N392" s="133" t="s">
        <v>84</v>
      </c>
      <c r="O392" s="133" t="s">
        <v>84</v>
      </c>
      <c r="P392" s="133" t="s">
        <v>84</v>
      </c>
      <c r="Q392" s="133" t="s">
        <v>84</v>
      </c>
      <c r="R392" s="133" t="s">
        <v>84</v>
      </c>
    </row>
    <row r="393" spans="1:28" ht="18" customHeight="1" x14ac:dyDescent="0.25">
      <c r="A393" s="47" t="s">
        <v>549</v>
      </c>
      <c r="B393" s="38" t="s">
        <v>203</v>
      </c>
      <c r="C393" s="75" t="s">
        <v>321</v>
      </c>
      <c r="D393" s="52" t="s">
        <v>84</v>
      </c>
      <c r="E393" s="80" t="s">
        <v>84</v>
      </c>
      <c r="F393" s="133" t="s">
        <v>84</v>
      </c>
      <c r="G393" s="133" t="s">
        <v>84</v>
      </c>
      <c r="H393" s="133" t="s">
        <v>84</v>
      </c>
      <c r="I393" s="133" t="s">
        <v>84</v>
      </c>
      <c r="J393" s="133" t="s">
        <v>84</v>
      </c>
      <c r="K393" s="133" t="s">
        <v>84</v>
      </c>
      <c r="L393" s="133" t="s">
        <v>84</v>
      </c>
      <c r="M393" s="133" t="s">
        <v>84</v>
      </c>
      <c r="N393" s="133" t="s">
        <v>84</v>
      </c>
      <c r="O393" s="133" t="s">
        <v>84</v>
      </c>
      <c r="P393" s="133" t="s">
        <v>84</v>
      </c>
      <c r="Q393" s="133" t="s">
        <v>84</v>
      </c>
      <c r="R393" s="133" t="s">
        <v>84</v>
      </c>
    </row>
    <row r="394" spans="1:28" ht="31.5" x14ac:dyDescent="0.25">
      <c r="A394" s="47" t="s">
        <v>71</v>
      </c>
      <c r="B394" s="35" t="s">
        <v>588</v>
      </c>
      <c r="C394" s="75" t="s">
        <v>321</v>
      </c>
      <c r="D394" s="52" t="s">
        <v>84</v>
      </c>
      <c r="E394" s="26" t="s">
        <v>84</v>
      </c>
      <c r="F394" s="133" t="s">
        <v>84</v>
      </c>
      <c r="G394" s="133" t="s">
        <v>84</v>
      </c>
      <c r="H394" s="133" t="s">
        <v>84</v>
      </c>
      <c r="I394" s="133" t="s">
        <v>84</v>
      </c>
      <c r="J394" s="133" t="s">
        <v>84</v>
      </c>
      <c r="K394" s="133" t="s">
        <v>84</v>
      </c>
      <c r="L394" s="133" t="s">
        <v>84</v>
      </c>
      <c r="M394" s="133" t="s">
        <v>84</v>
      </c>
      <c r="N394" s="133" t="s">
        <v>84</v>
      </c>
      <c r="O394" s="133" t="s">
        <v>84</v>
      </c>
      <c r="P394" s="133" t="s">
        <v>84</v>
      </c>
      <c r="Q394" s="133" t="s">
        <v>84</v>
      </c>
      <c r="R394" s="133" t="s">
        <v>84</v>
      </c>
    </row>
    <row r="395" spans="1:28" ht="31.5" x14ac:dyDescent="0.25">
      <c r="A395" s="47" t="s">
        <v>550</v>
      </c>
      <c r="B395" s="36" t="s">
        <v>474</v>
      </c>
      <c r="C395" s="75" t="s">
        <v>321</v>
      </c>
      <c r="D395" s="52" t="s">
        <v>84</v>
      </c>
      <c r="E395" s="26" t="s">
        <v>84</v>
      </c>
      <c r="F395" s="133" t="s">
        <v>84</v>
      </c>
      <c r="G395" s="133" t="s">
        <v>84</v>
      </c>
      <c r="H395" s="133" t="s">
        <v>84</v>
      </c>
      <c r="I395" s="133" t="s">
        <v>84</v>
      </c>
      <c r="J395" s="133" t="s">
        <v>84</v>
      </c>
      <c r="K395" s="133" t="s">
        <v>84</v>
      </c>
      <c r="L395" s="133" t="s">
        <v>84</v>
      </c>
      <c r="M395" s="133" t="s">
        <v>84</v>
      </c>
      <c r="N395" s="133" t="s">
        <v>84</v>
      </c>
      <c r="O395" s="133" t="s">
        <v>84</v>
      </c>
      <c r="P395" s="133" t="s">
        <v>84</v>
      </c>
      <c r="Q395" s="133" t="s">
        <v>84</v>
      </c>
      <c r="R395" s="133" t="s">
        <v>84</v>
      </c>
    </row>
    <row r="396" spans="1:28" ht="31.5" x14ac:dyDescent="0.25">
      <c r="A396" s="47" t="s">
        <v>551</v>
      </c>
      <c r="B396" s="36" t="s">
        <v>475</v>
      </c>
      <c r="C396" s="75" t="s">
        <v>321</v>
      </c>
      <c r="D396" s="52" t="s">
        <v>84</v>
      </c>
      <c r="E396" s="26" t="s">
        <v>84</v>
      </c>
      <c r="F396" s="133" t="s">
        <v>84</v>
      </c>
      <c r="G396" s="133" t="s">
        <v>84</v>
      </c>
      <c r="H396" s="133" t="s">
        <v>84</v>
      </c>
      <c r="I396" s="133" t="s">
        <v>84</v>
      </c>
      <c r="J396" s="133" t="s">
        <v>84</v>
      </c>
      <c r="K396" s="133" t="s">
        <v>84</v>
      </c>
      <c r="L396" s="133" t="s">
        <v>84</v>
      </c>
      <c r="M396" s="133" t="s">
        <v>84</v>
      </c>
      <c r="N396" s="133" t="s">
        <v>84</v>
      </c>
      <c r="O396" s="133" t="s">
        <v>84</v>
      </c>
      <c r="P396" s="133" t="s">
        <v>84</v>
      </c>
      <c r="Q396" s="133" t="s">
        <v>84</v>
      </c>
      <c r="R396" s="133" t="s">
        <v>84</v>
      </c>
    </row>
    <row r="397" spans="1:28" ht="31.5" x14ac:dyDescent="0.25">
      <c r="A397" s="47" t="s">
        <v>552</v>
      </c>
      <c r="B397" s="36" t="s">
        <v>460</v>
      </c>
      <c r="C397" s="75" t="s">
        <v>321</v>
      </c>
      <c r="D397" s="52" t="s">
        <v>84</v>
      </c>
      <c r="E397" s="26" t="s">
        <v>84</v>
      </c>
      <c r="F397" s="133" t="s">
        <v>84</v>
      </c>
      <c r="G397" s="133" t="s">
        <v>84</v>
      </c>
      <c r="H397" s="133" t="s">
        <v>84</v>
      </c>
      <c r="I397" s="133" t="s">
        <v>84</v>
      </c>
      <c r="J397" s="133" t="s">
        <v>84</v>
      </c>
      <c r="K397" s="133" t="s">
        <v>84</v>
      </c>
      <c r="L397" s="133" t="s">
        <v>84</v>
      </c>
      <c r="M397" s="133" t="s">
        <v>84</v>
      </c>
      <c r="N397" s="133" t="s">
        <v>84</v>
      </c>
      <c r="O397" s="133" t="s">
        <v>84</v>
      </c>
      <c r="P397" s="133" t="s">
        <v>84</v>
      </c>
      <c r="Q397" s="133" t="s">
        <v>84</v>
      </c>
      <c r="R397" s="133" t="s">
        <v>84</v>
      </c>
    </row>
    <row r="398" spans="1:28" x14ac:dyDescent="0.25">
      <c r="A398" s="47" t="s">
        <v>72</v>
      </c>
      <c r="B398" s="35" t="s">
        <v>86</v>
      </c>
      <c r="C398" s="75" t="s">
        <v>321</v>
      </c>
      <c r="D398" s="52" t="s">
        <v>84</v>
      </c>
      <c r="E398" s="26" t="s">
        <v>84</v>
      </c>
      <c r="F398" s="133" t="s">
        <v>84</v>
      </c>
      <c r="G398" s="133" t="s">
        <v>84</v>
      </c>
      <c r="H398" s="133" t="s">
        <v>84</v>
      </c>
      <c r="I398" s="133" t="s">
        <v>84</v>
      </c>
      <c r="J398" s="133" t="s">
        <v>84</v>
      </c>
      <c r="K398" s="133" t="s">
        <v>84</v>
      </c>
      <c r="L398" s="133" t="s">
        <v>84</v>
      </c>
      <c r="M398" s="133" t="s">
        <v>84</v>
      </c>
      <c r="N398" s="133" t="s">
        <v>84</v>
      </c>
      <c r="O398" s="133" t="s">
        <v>84</v>
      </c>
      <c r="P398" s="133" t="s">
        <v>84</v>
      </c>
      <c r="Q398" s="133" t="s">
        <v>84</v>
      </c>
      <c r="R398" s="133" t="s">
        <v>84</v>
      </c>
    </row>
    <row r="399" spans="1:28" x14ac:dyDescent="0.25">
      <c r="A399" s="47" t="s">
        <v>10</v>
      </c>
      <c r="B399" s="34" t="s">
        <v>633</v>
      </c>
      <c r="C399" s="75" t="s">
        <v>321</v>
      </c>
      <c r="D399" s="52">
        <v>293.923</v>
      </c>
      <c r="E399" s="26">
        <v>372.88599999999997</v>
      </c>
      <c r="F399" s="133">
        <v>313.84100000000001</v>
      </c>
      <c r="G399" s="133">
        <v>446.55700000000002</v>
      </c>
      <c r="H399" s="133">
        <v>446.55700000000002</v>
      </c>
      <c r="I399" s="133">
        <v>502.45538686015902</v>
      </c>
      <c r="J399" s="133">
        <v>502.45538686015902</v>
      </c>
      <c r="K399" s="133">
        <v>700.779160823962</v>
      </c>
      <c r="L399" s="133">
        <v>700.779160823962</v>
      </c>
      <c r="M399" s="133">
        <v>708.7020495549292</v>
      </c>
      <c r="N399" s="133">
        <v>969.82148881485296</v>
      </c>
      <c r="O399" s="133">
        <v>949.16340912649002</v>
      </c>
      <c r="P399" s="133">
        <v>788.44136037999999</v>
      </c>
      <c r="Q399" s="133">
        <f>G399+I399+K399+M399+O399</f>
        <v>3307.6570063655404</v>
      </c>
      <c r="R399" s="53">
        <f>H399+J399+L399+N399+P399</f>
        <v>3408.0543968789739</v>
      </c>
      <c r="AB399" s="151">
        <v>27.112472130000015</v>
      </c>
    </row>
    <row r="400" spans="1:28" x14ac:dyDescent="0.25">
      <c r="A400" s="47" t="s">
        <v>74</v>
      </c>
      <c r="B400" s="35" t="s">
        <v>634</v>
      </c>
      <c r="C400" s="75" t="s">
        <v>321</v>
      </c>
      <c r="D400" s="52">
        <v>293.923</v>
      </c>
      <c r="E400" s="80">
        <v>364.13299999999998</v>
      </c>
      <c r="F400" s="133">
        <v>313.84100000000001</v>
      </c>
      <c r="G400" s="133">
        <v>425.75150600000006</v>
      </c>
      <c r="H400" s="133">
        <v>425.75150600000006</v>
      </c>
      <c r="I400" s="133">
        <v>488.47572386015901</v>
      </c>
      <c r="J400" s="133">
        <v>488.47572386015901</v>
      </c>
      <c r="K400" s="133">
        <v>640.88578147476198</v>
      </c>
      <c r="L400" s="133">
        <v>640.88578147476198</v>
      </c>
      <c r="M400" s="133">
        <v>631.47670420492898</v>
      </c>
      <c r="N400" s="133">
        <v>897.54215493205299</v>
      </c>
      <c r="O400" s="133">
        <v>949.16340912649002</v>
      </c>
      <c r="P400" s="133">
        <v>745.62813792999998</v>
      </c>
      <c r="Q400" s="133">
        <f>G400+I400+K400+M400+O400</f>
        <v>3135.7531246663398</v>
      </c>
      <c r="R400" s="53">
        <f>H400+J400+L400+N400+P400</f>
        <v>3198.2833041969739</v>
      </c>
    </row>
    <row r="401" spans="1:18" x14ac:dyDescent="0.25">
      <c r="A401" s="47" t="s">
        <v>170</v>
      </c>
      <c r="B401" s="36" t="s">
        <v>317</v>
      </c>
      <c r="C401" s="75" t="s">
        <v>321</v>
      </c>
      <c r="D401" s="52" t="s">
        <v>84</v>
      </c>
      <c r="E401" s="80" t="s">
        <v>84</v>
      </c>
      <c r="F401" s="133" t="s">
        <v>84</v>
      </c>
      <c r="G401" s="133" t="s">
        <v>84</v>
      </c>
      <c r="H401" s="133" t="s">
        <v>84</v>
      </c>
      <c r="I401" s="133" t="s">
        <v>84</v>
      </c>
      <c r="J401" s="133" t="s">
        <v>84</v>
      </c>
      <c r="K401" s="133" t="s">
        <v>84</v>
      </c>
      <c r="L401" s="133" t="s">
        <v>84</v>
      </c>
      <c r="M401" s="133" t="s">
        <v>84</v>
      </c>
      <c r="N401" s="133" t="s">
        <v>84</v>
      </c>
      <c r="O401" s="133" t="s">
        <v>84</v>
      </c>
      <c r="P401" s="133" t="s">
        <v>84</v>
      </c>
      <c r="Q401" s="133" t="s">
        <v>84</v>
      </c>
      <c r="R401" s="133" t="s">
        <v>84</v>
      </c>
    </row>
    <row r="402" spans="1:18" ht="31.5" x14ac:dyDescent="0.25">
      <c r="A402" s="47" t="s">
        <v>499</v>
      </c>
      <c r="B402" s="36" t="s">
        <v>474</v>
      </c>
      <c r="C402" s="75" t="s">
        <v>321</v>
      </c>
      <c r="D402" s="52" t="s">
        <v>84</v>
      </c>
      <c r="E402" s="80" t="s">
        <v>84</v>
      </c>
      <c r="F402" s="133" t="s">
        <v>84</v>
      </c>
      <c r="G402" s="133" t="s">
        <v>84</v>
      </c>
      <c r="H402" s="133" t="s">
        <v>84</v>
      </c>
      <c r="I402" s="133" t="s">
        <v>84</v>
      </c>
      <c r="J402" s="133" t="s">
        <v>84</v>
      </c>
      <c r="K402" s="133" t="s">
        <v>84</v>
      </c>
      <c r="L402" s="133" t="s">
        <v>84</v>
      </c>
      <c r="M402" s="133" t="s">
        <v>84</v>
      </c>
      <c r="N402" s="133" t="s">
        <v>84</v>
      </c>
      <c r="O402" s="133" t="s">
        <v>84</v>
      </c>
      <c r="P402" s="133" t="s">
        <v>84</v>
      </c>
      <c r="Q402" s="133" t="s">
        <v>84</v>
      </c>
      <c r="R402" s="133" t="s">
        <v>84</v>
      </c>
    </row>
    <row r="403" spans="1:18" ht="31.5" x14ac:dyDescent="0.25">
      <c r="A403" s="47" t="s">
        <v>500</v>
      </c>
      <c r="B403" s="36" t="s">
        <v>475</v>
      </c>
      <c r="C403" s="75" t="s">
        <v>321</v>
      </c>
      <c r="D403" s="52" t="s">
        <v>84</v>
      </c>
      <c r="E403" s="80" t="s">
        <v>84</v>
      </c>
      <c r="F403" s="133" t="s">
        <v>84</v>
      </c>
      <c r="G403" s="133" t="s">
        <v>84</v>
      </c>
      <c r="H403" s="133" t="s">
        <v>84</v>
      </c>
      <c r="I403" s="133" t="s">
        <v>84</v>
      </c>
      <c r="J403" s="133" t="s">
        <v>84</v>
      </c>
      <c r="K403" s="133" t="s">
        <v>84</v>
      </c>
      <c r="L403" s="133" t="s">
        <v>84</v>
      </c>
      <c r="M403" s="133" t="s">
        <v>84</v>
      </c>
      <c r="N403" s="133" t="s">
        <v>84</v>
      </c>
      <c r="O403" s="133" t="s">
        <v>84</v>
      </c>
      <c r="P403" s="133" t="s">
        <v>84</v>
      </c>
      <c r="Q403" s="133" t="s">
        <v>84</v>
      </c>
      <c r="R403" s="133" t="s">
        <v>84</v>
      </c>
    </row>
    <row r="404" spans="1:18" ht="31.5" x14ac:dyDescent="0.25">
      <c r="A404" s="47" t="s">
        <v>553</v>
      </c>
      <c r="B404" s="36" t="s">
        <v>460</v>
      </c>
      <c r="C404" s="75" t="s">
        <v>321</v>
      </c>
      <c r="D404" s="52" t="s">
        <v>84</v>
      </c>
      <c r="E404" s="80" t="s">
        <v>84</v>
      </c>
      <c r="F404" s="133" t="s">
        <v>84</v>
      </c>
      <c r="G404" s="133" t="s">
        <v>84</v>
      </c>
      <c r="H404" s="133" t="s">
        <v>84</v>
      </c>
      <c r="I404" s="133" t="s">
        <v>84</v>
      </c>
      <c r="J404" s="133" t="s">
        <v>84</v>
      </c>
      <c r="K404" s="133" t="s">
        <v>84</v>
      </c>
      <c r="L404" s="133" t="s">
        <v>84</v>
      </c>
      <c r="M404" s="133" t="s">
        <v>84</v>
      </c>
      <c r="N404" s="133" t="s">
        <v>84</v>
      </c>
      <c r="O404" s="133" t="s">
        <v>84</v>
      </c>
      <c r="P404" s="133" t="s">
        <v>84</v>
      </c>
      <c r="Q404" s="133" t="s">
        <v>84</v>
      </c>
      <c r="R404" s="133" t="s">
        <v>84</v>
      </c>
    </row>
    <row r="405" spans="1:18" x14ac:dyDescent="0.25">
      <c r="A405" s="47" t="s">
        <v>171</v>
      </c>
      <c r="B405" s="36" t="s">
        <v>646</v>
      </c>
      <c r="C405" s="75" t="s">
        <v>321</v>
      </c>
      <c r="D405" s="52" t="s">
        <v>84</v>
      </c>
      <c r="E405" s="80" t="s">
        <v>84</v>
      </c>
      <c r="F405" s="133" t="s">
        <v>84</v>
      </c>
      <c r="G405" s="133" t="s">
        <v>84</v>
      </c>
      <c r="H405" s="133" t="s">
        <v>84</v>
      </c>
      <c r="I405" s="133" t="s">
        <v>84</v>
      </c>
      <c r="J405" s="133" t="s">
        <v>84</v>
      </c>
      <c r="K405" s="133" t="s">
        <v>84</v>
      </c>
      <c r="L405" s="133" t="s">
        <v>84</v>
      </c>
      <c r="M405" s="133" t="s">
        <v>84</v>
      </c>
      <c r="N405" s="133" t="s">
        <v>84</v>
      </c>
      <c r="O405" s="133" t="s">
        <v>84</v>
      </c>
      <c r="P405" s="133" t="s">
        <v>84</v>
      </c>
      <c r="Q405" s="133" t="s">
        <v>84</v>
      </c>
      <c r="R405" s="133" t="s">
        <v>84</v>
      </c>
    </row>
    <row r="406" spans="1:18" x14ac:dyDescent="0.25">
      <c r="A406" s="47" t="s">
        <v>172</v>
      </c>
      <c r="B406" s="36" t="s">
        <v>318</v>
      </c>
      <c r="C406" s="75" t="s">
        <v>321</v>
      </c>
      <c r="D406" s="52">
        <v>293.923</v>
      </c>
      <c r="E406" s="80">
        <v>364.13299999999998</v>
      </c>
      <c r="F406" s="133">
        <v>313.84100000000001</v>
      </c>
      <c r="G406" s="133">
        <v>425.75150600000006</v>
      </c>
      <c r="H406" s="133">
        <v>425.75150600000006</v>
      </c>
      <c r="I406" s="133">
        <v>488.47572386015901</v>
      </c>
      <c r="J406" s="133">
        <v>488.47572386015901</v>
      </c>
      <c r="K406" s="133">
        <v>640.88578147476198</v>
      </c>
      <c r="L406" s="133">
        <v>640.88578147476198</v>
      </c>
      <c r="M406" s="133">
        <v>631.47670420492898</v>
      </c>
      <c r="N406" s="133">
        <f>N400</f>
        <v>897.54215493205299</v>
      </c>
      <c r="O406" s="133">
        <v>949.16340912649002</v>
      </c>
      <c r="P406" s="133">
        <f>P400</f>
        <v>745.62813792999998</v>
      </c>
      <c r="Q406" s="133">
        <f>G406+I406+K406+M406+O406</f>
        <v>3135.7531246663398</v>
      </c>
      <c r="R406" s="53">
        <f>H406+J406+L406+N406+P406</f>
        <v>3198.2833041969739</v>
      </c>
    </row>
    <row r="407" spans="1:18" x14ac:dyDescent="0.25">
      <c r="A407" s="47" t="s">
        <v>173</v>
      </c>
      <c r="B407" s="36" t="s">
        <v>640</v>
      </c>
      <c r="C407" s="75" t="s">
        <v>321</v>
      </c>
      <c r="D407" s="52" t="s">
        <v>84</v>
      </c>
      <c r="E407" s="80" t="s">
        <v>84</v>
      </c>
      <c r="F407" s="133" t="s">
        <v>84</v>
      </c>
      <c r="G407" s="133" t="s">
        <v>84</v>
      </c>
      <c r="H407" s="133" t="s">
        <v>84</v>
      </c>
      <c r="I407" s="133" t="s">
        <v>84</v>
      </c>
      <c r="J407" s="133" t="s">
        <v>84</v>
      </c>
      <c r="K407" s="133" t="s">
        <v>84</v>
      </c>
      <c r="L407" s="133" t="s">
        <v>84</v>
      </c>
      <c r="M407" s="133" t="s">
        <v>84</v>
      </c>
      <c r="N407" s="124" t="s">
        <v>84</v>
      </c>
      <c r="O407" s="133" t="s">
        <v>84</v>
      </c>
      <c r="P407" s="124" t="s">
        <v>84</v>
      </c>
      <c r="Q407" s="133" t="s">
        <v>84</v>
      </c>
      <c r="R407" s="133" t="s">
        <v>84</v>
      </c>
    </row>
    <row r="408" spans="1:18" x14ac:dyDescent="0.25">
      <c r="A408" s="47" t="s">
        <v>174</v>
      </c>
      <c r="B408" s="36" t="s">
        <v>320</v>
      </c>
      <c r="C408" s="75" t="s">
        <v>321</v>
      </c>
      <c r="D408" s="52" t="s">
        <v>84</v>
      </c>
      <c r="E408" s="80" t="s">
        <v>84</v>
      </c>
      <c r="F408" s="133" t="s">
        <v>84</v>
      </c>
      <c r="G408" s="133" t="s">
        <v>84</v>
      </c>
      <c r="H408" s="133" t="s">
        <v>84</v>
      </c>
      <c r="I408" s="133" t="s">
        <v>84</v>
      </c>
      <c r="J408" s="133" t="s">
        <v>84</v>
      </c>
      <c r="K408" s="133" t="s">
        <v>84</v>
      </c>
      <c r="L408" s="133" t="s">
        <v>84</v>
      </c>
      <c r="M408" s="133" t="s">
        <v>84</v>
      </c>
      <c r="N408" s="124" t="s">
        <v>84</v>
      </c>
      <c r="O408" s="133" t="s">
        <v>84</v>
      </c>
      <c r="P408" s="124" t="s">
        <v>84</v>
      </c>
      <c r="Q408" s="133" t="s">
        <v>84</v>
      </c>
      <c r="R408" s="133" t="s">
        <v>84</v>
      </c>
    </row>
    <row r="409" spans="1:18" x14ac:dyDescent="0.25">
      <c r="A409" s="47" t="s">
        <v>175</v>
      </c>
      <c r="B409" s="36" t="s">
        <v>647</v>
      </c>
      <c r="C409" s="75" t="s">
        <v>321</v>
      </c>
      <c r="D409" s="52" t="s">
        <v>84</v>
      </c>
      <c r="E409" s="80" t="s">
        <v>84</v>
      </c>
      <c r="F409" s="133" t="s">
        <v>84</v>
      </c>
      <c r="G409" s="133" t="s">
        <v>84</v>
      </c>
      <c r="H409" s="133" t="s">
        <v>84</v>
      </c>
      <c r="I409" s="133" t="s">
        <v>84</v>
      </c>
      <c r="J409" s="133" t="s">
        <v>84</v>
      </c>
      <c r="K409" s="133" t="s">
        <v>84</v>
      </c>
      <c r="L409" s="133" t="s">
        <v>84</v>
      </c>
      <c r="M409" s="133" t="s">
        <v>84</v>
      </c>
      <c r="N409" s="124" t="s">
        <v>84</v>
      </c>
      <c r="O409" s="133" t="s">
        <v>84</v>
      </c>
      <c r="P409" s="124" t="s">
        <v>84</v>
      </c>
      <c r="Q409" s="133" t="s">
        <v>84</v>
      </c>
      <c r="R409" s="133" t="s">
        <v>84</v>
      </c>
    </row>
    <row r="410" spans="1:18" ht="31.5" x14ac:dyDescent="0.25">
      <c r="A410" s="47" t="s">
        <v>189</v>
      </c>
      <c r="B410" s="36" t="s">
        <v>622</v>
      </c>
      <c r="C410" s="75" t="s">
        <v>321</v>
      </c>
      <c r="D410" s="52" t="s">
        <v>84</v>
      </c>
      <c r="E410" s="80" t="s">
        <v>84</v>
      </c>
      <c r="F410" s="133" t="s">
        <v>84</v>
      </c>
      <c r="G410" s="133" t="s">
        <v>84</v>
      </c>
      <c r="H410" s="133" t="s">
        <v>84</v>
      </c>
      <c r="I410" s="133" t="s">
        <v>84</v>
      </c>
      <c r="J410" s="133" t="s">
        <v>84</v>
      </c>
      <c r="K410" s="133" t="s">
        <v>84</v>
      </c>
      <c r="L410" s="133" t="s">
        <v>84</v>
      </c>
      <c r="M410" s="133" t="s">
        <v>84</v>
      </c>
      <c r="N410" s="124" t="s">
        <v>84</v>
      </c>
      <c r="O410" s="133" t="s">
        <v>84</v>
      </c>
      <c r="P410" s="124" t="s">
        <v>84</v>
      </c>
      <c r="Q410" s="133" t="s">
        <v>84</v>
      </c>
      <c r="R410" s="133" t="s">
        <v>84</v>
      </c>
    </row>
    <row r="411" spans="1:18" x14ac:dyDescent="0.25">
      <c r="A411" s="47" t="s">
        <v>554</v>
      </c>
      <c r="B411" s="37" t="s">
        <v>215</v>
      </c>
      <c r="C411" s="75" t="s">
        <v>321</v>
      </c>
      <c r="D411" s="52" t="s">
        <v>84</v>
      </c>
      <c r="E411" s="80" t="s">
        <v>84</v>
      </c>
      <c r="F411" s="133" t="s">
        <v>84</v>
      </c>
      <c r="G411" s="133" t="s">
        <v>84</v>
      </c>
      <c r="H411" s="133" t="s">
        <v>84</v>
      </c>
      <c r="I411" s="133" t="s">
        <v>84</v>
      </c>
      <c r="J411" s="133" t="s">
        <v>84</v>
      </c>
      <c r="K411" s="133" t="s">
        <v>84</v>
      </c>
      <c r="L411" s="133" t="s">
        <v>84</v>
      </c>
      <c r="M411" s="133" t="s">
        <v>84</v>
      </c>
      <c r="N411" s="124" t="s">
        <v>84</v>
      </c>
      <c r="O411" s="133" t="s">
        <v>84</v>
      </c>
      <c r="P411" s="124" t="s">
        <v>84</v>
      </c>
      <c r="Q411" s="133" t="s">
        <v>84</v>
      </c>
      <c r="R411" s="133" t="s">
        <v>84</v>
      </c>
    </row>
    <row r="412" spans="1:18" x14ac:dyDescent="0.25">
      <c r="A412" s="47" t="s">
        <v>555</v>
      </c>
      <c r="B412" s="38" t="s">
        <v>203</v>
      </c>
      <c r="C412" s="75" t="s">
        <v>321</v>
      </c>
      <c r="D412" s="52" t="s">
        <v>84</v>
      </c>
      <c r="E412" s="80" t="s">
        <v>84</v>
      </c>
      <c r="F412" s="133" t="s">
        <v>84</v>
      </c>
      <c r="G412" s="133" t="s">
        <v>84</v>
      </c>
      <c r="H412" s="133" t="s">
        <v>84</v>
      </c>
      <c r="I412" s="133" t="s">
        <v>84</v>
      </c>
      <c r="J412" s="133" t="s">
        <v>84</v>
      </c>
      <c r="K412" s="133" t="s">
        <v>84</v>
      </c>
      <c r="L412" s="133" t="s">
        <v>84</v>
      </c>
      <c r="M412" s="133" t="s">
        <v>84</v>
      </c>
      <c r="N412" s="124" t="s">
        <v>84</v>
      </c>
      <c r="O412" s="133" t="s">
        <v>84</v>
      </c>
      <c r="P412" s="124" t="s">
        <v>84</v>
      </c>
      <c r="Q412" s="133" t="s">
        <v>84</v>
      </c>
      <c r="R412" s="133" t="s">
        <v>84</v>
      </c>
    </row>
    <row r="413" spans="1:18" x14ac:dyDescent="0.25">
      <c r="A413" s="47" t="s">
        <v>75</v>
      </c>
      <c r="B413" s="35" t="s">
        <v>589</v>
      </c>
      <c r="C413" s="75" t="s">
        <v>321</v>
      </c>
      <c r="D413" s="52" t="s">
        <v>84</v>
      </c>
      <c r="E413" s="26" t="s">
        <v>84</v>
      </c>
      <c r="F413" s="133" t="s">
        <v>84</v>
      </c>
      <c r="G413" s="133">
        <v>0</v>
      </c>
      <c r="H413" s="133">
        <v>0</v>
      </c>
      <c r="I413" s="133">
        <v>13.979663</v>
      </c>
      <c r="J413" s="133">
        <v>13.979663</v>
      </c>
      <c r="K413" s="133">
        <v>8.2234550800087156</v>
      </c>
      <c r="L413" s="133">
        <v>8.2234550800087156</v>
      </c>
      <c r="M413" s="133">
        <v>9.4830000000000005</v>
      </c>
      <c r="N413" s="133">
        <v>4.6222865899999999</v>
      </c>
      <c r="O413" s="133">
        <v>0</v>
      </c>
      <c r="P413" s="133">
        <v>10.353929931769482</v>
      </c>
      <c r="Q413" s="133">
        <f>O413+M413+K413+I413+G413</f>
        <v>31.686118080008718</v>
      </c>
      <c r="R413" s="53">
        <f>H413+J413+L413+N413+P413</f>
        <v>37.179334601778194</v>
      </c>
    </row>
    <row r="414" spans="1:18" x14ac:dyDescent="0.25">
      <c r="A414" s="47" t="s">
        <v>76</v>
      </c>
      <c r="B414" s="35" t="s">
        <v>362</v>
      </c>
      <c r="C414" s="75" t="s">
        <v>321</v>
      </c>
      <c r="D414" s="52">
        <v>0</v>
      </c>
      <c r="E414" s="26">
        <v>8.7530000000000001</v>
      </c>
      <c r="F414" s="133">
        <v>0</v>
      </c>
      <c r="G414" s="133">
        <v>20.805493999999953</v>
      </c>
      <c r="H414" s="133">
        <v>20.805493999999953</v>
      </c>
      <c r="I414" s="133">
        <v>0</v>
      </c>
      <c r="J414" s="133">
        <v>0</v>
      </c>
      <c r="K414" s="133">
        <v>51.669924269191284</v>
      </c>
      <c r="L414" s="133">
        <v>51.669924269191284</v>
      </c>
      <c r="M414" s="133">
        <v>67.742345350000292</v>
      </c>
      <c r="N414" s="133">
        <f>N399-N400-N413</f>
        <v>67.657047292799959</v>
      </c>
      <c r="O414" s="133">
        <v>0</v>
      </c>
      <c r="P414" s="133">
        <f>P399-P400-P413</f>
        <v>32.459292518230527</v>
      </c>
      <c r="Q414" s="133">
        <f>G414+I414+K414+M414+O414</f>
        <v>140.21776361919154</v>
      </c>
      <c r="R414" s="53">
        <f>H414+J414+L414+N414+P414</f>
        <v>172.59175808022172</v>
      </c>
    </row>
    <row r="415" spans="1:18" x14ac:dyDescent="0.25">
      <c r="A415" s="47" t="s">
        <v>193</v>
      </c>
      <c r="B415" s="36" t="s">
        <v>317</v>
      </c>
      <c r="C415" s="75" t="s">
        <v>321</v>
      </c>
      <c r="D415" s="52" t="s">
        <v>84</v>
      </c>
      <c r="E415" s="26" t="s">
        <v>84</v>
      </c>
      <c r="F415" s="133" t="s">
        <v>84</v>
      </c>
      <c r="G415" s="133" t="s">
        <v>84</v>
      </c>
      <c r="H415" s="133" t="s">
        <v>84</v>
      </c>
      <c r="I415" s="133" t="s">
        <v>84</v>
      </c>
      <c r="J415" s="133" t="s">
        <v>84</v>
      </c>
      <c r="K415" s="133" t="s">
        <v>84</v>
      </c>
      <c r="L415" s="133" t="s">
        <v>84</v>
      </c>
      <c r="M415" s="133" t="s">
        <v>84</v>
      </c>
      <c r="N415" s="133" t="s">
        <v>84</v>
      </c>
      <c r="O415" s="133" t="s">
        <v>84</v>
      </c>
      <c r="P415" s="133" t="s">
        <v>84</v>
      </c>
      <c r="Q415" s="133" t="s">
        <v>84</v>
      </c>
      <c r="R415" s="133" t="s">
        <v>84</v>
      </c>
    </row>
    <row r="416" spans="1:18" ht="31.5" x14ac:dyDescent="0.25">
      <c r="A416" s="47" t="s">
        <v>501</v>
      </c>
      <c r="B416" s="36" t="s">
        <v>474</v>
      </c>
      <c r="C416" s="75" t="s">
        <v>321</v>
      </c>
      <c r="D416" s="52" t="s">
        <v>84</v>
      </c>
      <c r="E416" s="26" t="s">
        <v>84</v>
      </c>
      <c r="F416" s="133" t="s">
        <v>84</v>
      </c>
      <c r="G416" s="133" t="s">
        <v>84</v>
      </c>
      <c r="H416" s="133" t="s">
        <v>84</v>
      </c>
      <c r="I416" s="133" t="s">
        <v>84</v>
      </c>
      <c r="J416" s="133" t="s">
        <v>84</v>
      </c>
      <c r="K416" s="133" t="s">
        <v>84</v>
      </c>
      <c r="L416" s="133" t="s">
        <v>84</v>
      </c>
      <c r="M416" s="133" t="s">
        <v>84</v>
      </c>
      <c r="N416" s="133" t="s">
        <v>84</v>
      </c>
      <c r="O416" s="133" t="s">
        <v>84</v>
      </c>
      <c r="P416" s="133" t="s">
        <v>84</v>
      </c>
      <c r="Q416" s="133" t="s">
        <v>84</v>
      </c>
      <c r="R416" s="133" t="s">
        <v>84</v>
      </c>
    </row>
    <row r="417" spans="1:18" ht="31.5" x14ac:dyDescent="0.25">
      <c r="A417" s="47" t="s">
        <v>502</v>
      </c>
      <c r="B417" s="36" t="s">
        <v>475</v>
      </c>
      <c r="C417" s="75" t="s">
        <v>321</v>
      </c>
      <c r="D417" s="52" t="s">
        <v>84</v>
      </c>
      <c r="E417" s="26" t="s">
        <v>84</v>
      </c>
      <c r="F417" s="133" t="s">
        <v>84</v>
      </c>
      <c r="G417" s="133" t="s">
        <v>84</v>
      </c>
      <c r="H417" s="133" t="s">
        <v>84</v>
      </c>
      <c r="I417" s="133" t="s">
        <v>84</v>
      </c>
      <c r="J417" s="133" t="s">
        <v>84</v>
      </c>
      <c r="K417" s="133" t="s">
        <v>84</v>
      </c>
      <c r="L417" s="133" t="s">
        <v>84</v>
      </c>
      <c r="M417" s="133" t="s">
        <v>84</v>
      </c>
      <c r="N417" s="133" t="s">
        <v>84</v>
      </c>
      <c r="O417" s="133" t="s">
        <v>84</v>
      </c>
      <c r="P417" s="133" t="s">
        <v>84</v>
      </c>
      <c r="Q417" s="133" t="s">
        <v>84</v>
      </c>
      <c r="R417" s="133" t="s">
        <v>84</v>
      </c>
    </row>
    <row r="418" spans="1:18" ht="31.5" x14ac:dyDescent="0.25">
      <c r="A418" s="47" t="s">
        <v>556</v>
      </c>
      <c r="B418" s="36" t="s">
        <v>460</v>
      </c>
      <c r="C418" s="75" t="s">
        <v>321</v>
      </c>
      <c r="D418" s="52" t="s">
        <v>84</v>
      </c>
      <c r="E418" s="26" t="s">
        <v>84</v>
      </c>
      <c r="F418" s="133" t="s">
        <v>84</v>
      </c>
      <c r="G418" s="133" t="s">
        <v>84</v>
      </c>
      <c r="H418" s="133" t="s">
        <v>84</v>
      </c>
      <c r="I418" s="133" t="s">
        <v>84</v>
      </c>
      <c r="J418" s="133" t="s">
        <v>84</v>
      </c>
      <c r="K418" s="133" t="s">
        <v>84</v>
      </c>
      <c r="L418" s="133" t="s">
        <v>84</v>
      </c>
      <c r="M418" s="133" t="s">
        <v>84</v>
      </c>
      <c r="N418" s="133" t="s">
        <v>84</v>
      </c>
      <c r="O418" s="133" t="s">
        <v>84</v>
      </c>
      <c r="P418" s="133" t="s">
        <v>84</v>
      </c>
      <c r="Q418" s="133" t="s">
        <v>84</v>
      </c>
      <c r="R418" s="133" t="s">
        <v>84</v>
      </c>
    </row>
    <row r="419" spans="1:18" x14ac:dyDescent="0.25">
      <c r="A419" s="47" t="s">
        <v>194</v>
      </c>
      <c r="B419" s="36" t="s">
        <v>646</v>
      </c>
      <c r="C419" s="75" t="s">
        <v>321</v>
      </c>
      <c r="D419" s="52" t="s">
        <v>84</v>
      </c>
      <c r="E419" s="26" t="s">
        <v>84</v>
      </c>
      <c r="F419" s="133" t="s">
        <v>84</v>
      </c>
      <c r="G419" s="133" t="s">
        <v>84</v>
      </c>
      <c r="H419" s="133" t="s">
        <v>84</v>
      </c>
      <c r="I419" s="133" t="s">
        <v>84</v>
      </c>
      <c r="J419" s="133" t="s">
        <v>84</v>
      </c>
      <c r="K419" s="133" t="s">
        <v>84</v>
      </c>
      <c r="L419" s="133" t="s">
        <v>84</v>
      </c>
      <c r="M419" s="133" t="s">
        <v>84</v>
      </c>
      <c r="N419" s="133" t="s">
        <v>84</v>
      </c>
      <c r="O419" s="133" t="s">
        <v>84</v>
      </c>
      <c r="P419" s="133" t="s">
        <v>84</v>
      </c>
      <c r="Q419" s="133" t="s">
        <v>84</v>
      </c>
      <c r="R419" s="133" t="s">
        <v>84</v>
      </c>
    </row>
    <row r="420" spans="1:18" x14ac:dyDescent="0.25">
      <c r="A420" s="47" t="s">
        <v>195</v>
      </c>
      <c r="B420" s="36" t="s">
        <v>318</v>
      </c>
      <c r="C420" s="75" t="s">
        <v>321</v>
      </c>
      <c r="D420" s="52">
        <f>D414</f>
        <v>0</v>
      </c>
      <c r="E420" s="26">
        <f>E414</f>
        <v>8.7530000000000001</v>
      </c>
      <c r="F420" s="133">
        <f>F414</f>
        <v>0</v>
      </c>
      <c r="G420" s="133">
        <v>20.805493999999953</v>
      </c>
      <c r="H420" s="133">
        <v>20.805493999999953</v>
      </c>
      <c r="I420" s="133">
        <v>0</v>
      </c>
      <c r="J420" s="133">
        <v>0</v>
      </c>
      <c r="K420" s="133">
        <v>0</v>
      </c>
      <c r="L420" s="133">
        <v>0</v>
      </c>
      <c r="M420" s="133">
        <v>0</v>
      </c>
      <c r="N420" s="133">
        <v>0</v>
      </c>
      <c r="O420" s="133">
        <v>0</v>
      </c>
      <c r="P420" s="133">
        <v>0</v>
      </c>
      <c r="Q420" s="133">
        <f>G420+I420+K420+M420+O420</f>
        <v>20.805493999999953</v>
      </c>
      <c r="R420" s="53">
        <f>H420+J420+L420+N420+P420</f>
        <v>20.805493999999953</v>
      </c>
    </row>
    <row r="421" spans="1:18" x14ac:dyDescent="0.25">
      <c r="A421" s="47" t="s">
        <v>196</v>
      </c>
      <c r="B421" s="36" t="s">
        <v>640</v>
      </c>
      <c r="C421" s="75" t="s">
        <v>321</v>
      </c>
      <c r="D421" s="52" t="s">
        <v>84</v>
      </c>
      <c r="E421" s="26" t="s">
        <v>84</v>
      </c>
      <c r="F421" s="133" t="s">
        <v>84</v>
      </c>
      <c r="G421" s="133" t="s">
        <v>84</v>
      </c>
      <c r="H421" s="133" t="s">
        <v>84</v>
      </c>
      <c r="I421" s="133" t="s">
        <v>84</v>
      </c>
      <c r="J421" s="133" t="s">
        <v>84</v>
      </c>
      <c r="K421" s="133" t="s">
        <v>84</v>
      </c>
      <c r="L421" s="133" t="s">
        <v>84</v>
      </c>
      <c r="M421" s="133" t="s">
        <v>84</v>
      </c>
      <c r="N421" s="133" t="s">
        <v>84</v>
      </c>
      <c r="O421" s="133" t="s">
        <v>84</v>
      </c>
      <c r="P421" s="133" t="s">
        <v>84</v>
      </c>
      <c r="Q421" s="133" t="s">
        <v>84</v>
      </c>
      <c r="R421" s="133" t="s">
        <v>84</v>
      </c>
    </row>
    <row r="422" spans="1:18" x14ac:dyDescent="0.25">
      <c r="A422" s="47" t="s">
        <v>197</v>
      </c>
      <c r="B422" s="36" t="s">
        <v>320</v>
      </c>
      <c r="C422" s="75" t="s">
        <v>321</v>
      </c>
      <c r="D422" s="52" t="s">
        <v>84</v>
      </c>
      <c r="E422" s="26" t="s">
        <v>84</v>
      </c>
      <c r="F422" s="133" t="s">
        <v>84</v>
      </c>
      <c r="G422" s="133" t="s">
        <v>84</v>
      </c>
      <c r="H422" s="133" t="s">
        <v>84</v>
      </c>
      <c r="I422" s="133" t="s">
        <v>84</v>
      </c>
      <c r="J422" s="133" t="s">
        <v>84</v>
      </c>
      <c r="K422" s="133" t="s">
        <v>84</v>
      </c>
      <c r="L422" s="133" t="s">
        <v>84</v>
      </c>
      <c r="M422" s="133" t="s">
        <v>84</v>
      </c>
      <c r="N422" s="133" t="s">
        <v>84</v>
      </c>
      <c r="O422" s="133" t="s">
        <v>84</v>
      </c>
      <c r="P422" s="133" t="s">
        <v>84</v>
      </c>
      <c r="Q422" s="133" t="s">
        <v>84</v>
      </c>
      <c r="R422" s="133" t="s">
        <v>84</v>
      </c>
    </row>
    <row r="423" spans="1:18" x14ac:dyDescent="0.25">
      <c r="A423" s="47" t="s">
        <v>198</v>
      </c>
      <c r="B423" s="36" t="s">
        <v>647</v>
      </c>
      <c r="C423" s="75" t="s">
        <v>321</v>
      </c>
      <c r="D423" s="52" t="s">
        <v>84</v>
      </c>
      <c r="E423" s="26" t="s">
        <v>84</v>
      </c>
      <c r="F423" s="133" t="s">
        <v>84</v>
      </c>
      <c r="G423" s="133" t="s">
        <v>84</v>
      </c>
      <c r="H423" s="133" t="s">
        <v>84</v>
      </c>
      <c r="I423" s="133" t="s">
        <v>84</v>
      </c>
      <c r="J423" s="133" t="s">
        <v>84</v>
      </c>
      <c r="K423" s="133" t="s">
        <v>84</v>
      </c>
      <c r="L423" s="133" t="s">
        <v>84</v>
      </c>
      <c r="M423" s="133" t="s">
        <v>84</v>
      </c>
      <c r="N423" s="133" t="s">
        <v>84</v>
      </c>
      <c r="O423" s="133" t="s">
        <v>84</v>
      </c>
      <c r="P423" s="133" t="s">
        <v>84</v>
      </c>
      <c r="Q423" s="133" t="s">
        <v>84</v>
      </c>
      <c r="R423" s="133" t="s">
        <v>84</v>
      </c>
    </row>
    <row r="424" spans="1:18" ht="31.5" x14ac:dyDescent="0.25">
      <c r="A424" s="47" t="s">
        <v>199</v>
      </c>
      <c r="B424" s="36" t="s">
        <v>622</v>
      </c>
      <c r="C424" s="75" t="s">
        <v>321</v>
      </c>
      <c r="D424" s="52" t="s">
        <v>84</v>
      </c>
      <c r="E424" s="26" t="s">
        <v>84</v>
      </c>
      <c r="F424" s="133" t="s">
        <v>84</v>
      </c>
      <c r="G424" s="133" t="s">
        <v>84</v>
      </c>
      <c r="H424" s="133" t="s">
        <v>84</v>
      </c>
      <c r="I424" s="133" t="s">
        <v>84</v>
      </c>
      <c r="J424" s="133" t="s">
        <v>84</v>
      </c>
      <c r="K424" s="133" t="s">
        <v>84</v>
      </c>
      <c r="L424" s="133" t="s">
        <v>84</v>
      </c>
      <c r="M424" s="133" t="s">
        <v>84</v>
      </c>
      <c r="N424" s="133" t="s">
        <v>84</v>
      </c>
      <c r="O424" s="133" t="s">
        <v>84</v>
      </c>
      <c r="P424" s="133" t="s">
        <v>84</v>
      </c>
      <c r="Q424" s="133" t="s">
        <v>84</v>
      </c>
      <c r="R424" s="133" t="s">
        <v>84</v>
      </c>
    </row>
    <row r="425" spans="1:18" x14ac:dyDescent="0.25">
      <c r="A425" s="47" t="s">
        <v>557</v>
      </c>
      <c r="B425" s="38" t="s">
        <v>215</v>
      </c>
      <c r="C425" s="75" t="s">
        <v>321</v>
      </c>
      <c r="D425" s="52" t="s">
        <v>84</v>
      </c>
      <c r="E425" s="26" t="s">
        <v>84</v>
      </c>
      <c r="F425" s="133" t="s">
        <v>84</v>
      </c>
      <c r="G425" s="133" t="s">
        <v>84</v>
      </c>
      <c r="H425" s="133" t="s">
        <v>84</v>
      </c>
      <c r="I425" s="133" t="s">
        <v>84</v>
      </c>
      <c r="J425" s="133" t="s">
        <v>84</v>
      </c>
      <c r="K425" s="133" t="s">
        <v>84</v>
      </c>
      <c r="L425" s="133" t="s">
        <v>84</v>
      </c>
      <c r="M425" s="133" t="s">
        <v>84</v>
      </c>
      <c r="N425" s="133" t="s">
        <v>84</v>
      </c>
      <c r="O425" s="133" t="s">
        <v>84</v>
      </c>
      <c r="P425" s="133" t="s">
        <v>84</v>
      </c>
      <c r="Q425" s="133" t="s">
        <v>84</v>
      </c>
      <c r="R425" s="133" t="s">
        <v>84</v>
      </c>
    </row>
    <row r="426" spans="1:18" x14ac:dyDescent="0.25">
      <c r="A426" s="47" t="s">
        <v>558</v>
      </c>
      <c r="B426" s="38" t="s">
        <v>203</v>
      </c>
      <c r="C426" s="75" t="s">
        <v>321</v>
      </c>
      <c r="D426" s="52" t="s">
        <v>84</v>
      </c>
      <c r="E426" s="26" t="s">
        <v>84</v>
      </c>
      <c r="F426" s="133" t="s">
        <v>84</v>
      </c>
      <c r="G426" s="133" t="s">
        <v>84</v>
      </c>
      <c r="H426" s="133" t="s">
        <v>84</v>
      </c>
      <c r="I426" s="133" t="s">
        <v>84</v>
      </c>
      <c r="J426" s="133" t="s">
        <v>84</v>
      </c>
      <c r="K426" s="133" t="s">
        <v>84</v>
      </c>
      <c r="L426" s="133" t="s">
        <v>84</v>
      </c>
      <c r="M426" s="133" t="s">
        <v>84</v>
      </c>
      <c r="N426" s="133" t="s">
        <v>84</v>
      </c>
      <c r="O426" s="133" t="s">
        <v>84</v>
      </c>
      <c r="P426" s="133" t="s">
        <v>84</v>
      </c>
      <c r="Q426" s="133" t="s">
        <v>84</v>
      </c>
      <c r="R426" s="133" t="s">
        <v>84</v>
      </c>
    </row>
    <row r="427" spans="1:18" x14ac:dyDescent="0.25">
      <c r="A427" s="47" t="s">
        <v>12</v>
      </c>
      <c r="B427" s="34" t="s">
        <v>559</v>
      </c>
      <c r="C427" s="75" t="s">
        <v>321</v>
      </c>
      <c r="D427" s="52">
        <v>76.25</v>
      </c>
      <c r="E427" s="26">
        <v>112.845</v>
      </c>
      <c r="F427" s="133">
        <v>128.346</v>
      </c>
      <c r="G427" s="133">
        <v>263.67200000000003</v>
      </c>
      <c r="H427" s="133">
        <v>263.67200000000003</v>
      </c>
      <c r="I427" s="133">
        <v>70.718711555925395</v>
      </c>
      <c r="J427" s="133">
        <v>70.718711555925395</v>
      </c>
      <c r="K427" s="133">
        <v>0</v>
      </c>
      <c r="L427" s="133">
        <v>0</v>
      </c>
      <c r="M427" s="133">
        <v>0</v>
      </c>
      <c r="N427" s="133">
        <v>0</v>
      </c>
      <c r="O427" s="133">
        <v>0</v>
      </c>
      <c r="P427" s="133">
        <v>0</v>
      </c>
      <c r="Q427" s="133">
        <f t="shared" ref="Q427:Q437" si="30">G427+I427+K427+M427+O427</f>
        <v>334.39071155592541</v>
      </c>
      <c r="R427" s="53">
        <f t="shared" ref="R427:R451" si="31">H427+J427+L427+N427+P427</f>
        <v>334.39071155592541</v>
      </c>
    </row>
    <row r="428" spans="1:18" x14ac:dyDescent="0.25">
      <c r="A428" s="47" t="s">
        <v>29</v>
      </c>
      <c r="B428" s="34" t="s">
        <v>85</v>
      </c>
      <c r="C428" s="75" t="s">
        <v>321</v>
      </c>
      <c r="D428" s="52" t="s">
        <v>84</v>
      </c>
      <c r="E428" s="52" t="s">
        <v>84</v>
      </c>
      <c r="F428" s="133">
        <v>233.922</v>
      </c>
      <c r="G428" s="133">
        <v>869.48800000000006</v>
      </c>
      <c r="H428" s="133">
        <v>869.48800000000006</v>
      </c>
      <c r="I428" s="133">
        <v>5584.4325099999996</v>
      </c>
      <c r="J428" s="133">
        <v>5584.4325099999996</v>
      </c>
      <c r="K428" s="133">
        <v>3353.6699718226</v>
      </c>
      <c r="L428" s="133">
        <v>3353.6699718226</v>
      </c>
      <c r="M428" s="133">
        <v>3039.1494140299997</v>
      </c>
      <c r="N428" s="133">
        <v>1088.0156535170001</v>
      </c>
      <c r="O428" s="133">
        <v>1456.5522684000002</v>
      </c>
      <c r="P428" s="133">
        <v>3502.94021238</v>
      </c>
      <c r="Q428" s="133">
        <f t="shared" si="30"/>
        <v>14303.292164252602</v>
      </c>
      <c r="R428" s="53">
        <f t="shared" si="31"/>
        <v>14398.546347719603</v>
      </c>
    </row>
    <row r="429" spans="1:18" x14ac:dyDescent="0.25">
      <c r="A429" s="47" t="s">
        <v>63</v>
      </c>
      <c r="B429" s="35" t="s">
        <v>487</v>
      </c>
      <c r="C429" s="75" t="s">
        <v>321</v>
      </c>
      <c r="D429" s="52" t="s">
        <v>84</v>
      </c>
      <c r="E429" s="52" t="s">
        <v>84</v>
      </c>
      <c r="F429" s="133">
        <v>233.922</v>
      </c>
      <c r="G429" s="133">
        <v>869.48800000000006</v>
      </c>
      <c r="H429" s="133">
        <v>869.48800000000006</v>
      </c>
      <c r="I429" s="133">
        <v>5522.4639999999999</v>
      </c>
      <c r="J429" s="133">
        <v>5522.4639999999999</v>
      </c>
      <c r="K429" s="133">
        <v>3258.12530634</v>
      </c>
      <c r="L429" s="133">
        <v>3258.12530634</v>
      </c>
      <c r="M429" s="133">
        <v>3039.1494140300001</v>
      </c>
      <c r="N429" s="133">
        <v>1104.9816174900002</v>
      </c>
      <c r="O429" s="133">
        <v>1456.5522684</v>
      </c>
      <c r="P429" s="133">
        <v>3502.94021238</v>
      </c>
      <c r="Q429" s="133">
        <f t="shared" si="30"/>
        <v>14145.778988770002</v>
      </c>
      <c r="R429" s="53">
        <f>H429+J429+L429+N429+P429</f>
        <v>14257.999136210001</v>
      </c>
    </row>
    <row r="430" spans="1:18" x14ac:dyDescent="0.25">
      <c r="A430" s="47" t="s">
        <v>190</v>
      </c>
      <c r="B430" s="35" t="s">
        <v>191</v>
      </c>
      <c r="C430" s="75" t="s">
        <v>321</v>
      </c>
      <c r="D430" s="52" t="s">
        <v>84</v>
      </c>
      <c r="E430" s="26">
        <v>0</v>
      </c>
      <c r="F430" s="133">
        <v>0</v>
      </c>
      <c r="G430" s="133">
        <v>0</v>
      </c>
      <c r="H430" s="133">
        <v>0</v>
      </c>
      <c r="I430" s="133">
        <v>61.968509999999696</v>
      </c>
      <c r="J430" s="133">
        <v>61.968509999999696</v>
      </c>
      <c r="K430" s="133">
        <v>95.544665482600067</v>
      </c>
      <c r="L430" s="133">
        <v>95.544665482600067</v>
      </c>
      <c r="M430" s="133">
        <v>0</v>
      </c>
      <c r="N430" s="133">
        <f>N428-N429</f>
        <v>-16.965963973000044</v>
      </c>
      <c r="O430" s="133">
        <v>0</v>
      </c>
      <c r="P430" s="133">
        <f>P428-P429</f>
        <v>0</v>
      </c>
      <c r="Q430" s="133">
        <f t="shared" si="30"/>
        <v>157.51317548259976</v>
      </c>
      <c r="R430" s="53">
        <f t="shared" si="31"/>
        <v>140.54721150959972</v>
      </c>
    </row>
    <row r="431" spans="1:18" x14ac:dyDescent="0.25">
      <c r="A431" s="47" t="s">
        <v>11</v>
      </c>
      <c r="B431" s="33" t="s">
        <v>77</v>
      </c>
      <c r="C431" s="75" t="s">
        <v>321</v>
      </c>
      <c r="D431" s="52">
        <v>8.9920000000000009</v>
      </c>
      <c r="E431" s="26">
        <v>38</v>
      </c>
      <c r="F431" s="133">
        <v>0</v>
      </c>
      <c r="G431" s="133">
        <v>1292.6311365300003</v>
      </c>
      <c r="H431" s="133">
        <v>1292.6311365300003</v>
      </c>
      <c r="I431" s="133">
        <v>425.52342154000002</v>
      </c>
      <c r="J431" s="133">
        <v>425.52342154000002</v>
      </c>
      <c r="K431" s="133">
        <v>48.175579499999998</v>
      </c>
      <c r="L431" s="133">
        <v>48.175579499999998</v>
      </c>
      <c r="M431" s="133">
        <v>826.09224661000007</v>
      </c>
      <c r="N431" s="133">
        <v>400</v>
      </c>
      <c r="O431" s="133">
        <v>0</v>
      </c>
      <c r="P431" s="133">
        <v>545.68422989999988</v>
      </c>
      <c r="Q431" s="133">
        <f t="shared" si="30"/>
        <v>2592.4223841800003</v>
      </c>
      <c r="R431" s="53">
        <f t="shared" si="31"/>
        <v>2712.0143674700003</v>
      </c>
    </row>
    <row r="432" spans="1:18" x14ac:dyDescent="0.25">
      <c r="A432" s="47" t="s">
        <v>13</v>
      </c>
      <c r="B432" s="34" t="s">
        <v>78</v>
      </c>
      <c r="C432" s="75" t="s">
        <v>321</v>
      </c>
      <c r="D432" s="52">
        <v>8.9920000000000009</v>
      </c>
      <c r="E432" s="26">
        <v>38</v>
      </c>
      <c r="F432" s="133">
        <v>0</v>
      </c>
      <c r="G432" s="133">
        <v>0</v>
      </c>
      <c r="H432" s="133">
        <v>0</v>
      </c>
      <c r="I432" s="133">
        <v>0</v>
      </c>
      <c r="J432" s="133">
        <v>0</v>
      </c>
      <c r="K432" s="133">
        <v>0</v>
      </c>
      <c r="L432" s="133">
        <v>0</v>
      </c>
      <c r="M432" s="133">
        <v>826.09224661000007</v>
      </c>
      <c r="N432" s="133">
        <v>400</v>
      </c>
      <c r="O432" s="133">
        <v>0</v>
      </c>
      <c r="P432" s="133">
        <v>463.04373242999998</v>
      </c>
      <c r="Q432" s="133">
        <f t="shared" si="30"/>
        <v>826.09224661000007</v>
      </c>
      <c r="R432" s="53">
        <f t="shared" si="31"/>
        <v>863.04373242999998</v>
      </c>
    </row>
    <row r="433" spans="1:18" x14ac:dyDescent="0.25">
      <c r="A433" s="47" t="s">
        <v>14</v>
      </c>
      <c r="B433" s="34" t="s">
        <v>79</v>
      </c>
      <c r="C433" s="75" t="s">
        <v>321</v>
      </c>
      <c r="D433" s="52">
        <v>0</v>
      </c>
      <c r="E433" s="26">
        <v>0</v>
      </c>
      <c r="F433" s="133">
        <v>0</v>
      </c>
      <c r="G433" s="133">
        <v>0</v>
      </c>
      <c r="H433" s="133">
        <v>0</v>
      </c>
      <c r="I433" s="133">
        <v>0</v>
      </c>
      <c r="J433" s="133">
        <v>0</v>
      </c>
      <c r="K433" s="133">
        <v>0</v>
      </c>
      <c r="L433" s="133">
        <v>0</v>
      </c>
      <c r="M433" s="133">
        <v>0</v>
      </c>
      <c r="N433" s="133">
        <v>0</v>
      </c>
      <c r="O433" s="133">
        <v>0</v>
      </c>
      <c r="P433" s="133">
        <v>0</v>
      </c>
      <c r="Q433" s="133">
        <f t="shared" si="30"/>
        <v>0</v>
      </c>
      <c r="R433" s="53">
        <f t="shared" si="31"/>
        <v>0</v>
      </c>
    </row>
    <row r="434" spans="1:18" x14ac:dyDescent="0.25">
      <c r="A434" s="47" t="s">
        <v>20</v>
      </c>
      <c r="B434" s="34" t="s">
        <v>677</v>
      </c>
      <c r="C434" s="75" t="s">
        <v>321</v>
      </c>
      <c r="D434" s="52">
        <v>0</v>
      </c>
      <c r="E434" s="26">
        <v>0</v>
      </c>
      <c r="F434" s="133">
        <v>0</v>
      </c>
      <c r="G434" s="133">
        <v>0</v>
      </c>
      <c r="H434" s="133">
        <v>0</v>
      </c>
      <c r="I434" s="133">
        <v>0</v>
      </c>
      <c r="J434" s="133">
        <v>0</v>
      </c>
      <c r="K434" s="133">
        <v>0</v>
      </c>
      <c r="L434" s="133">
        <v>0</v>
      </c>
      <c r="M434" s="133">
        <v>0</v>
      </c>
      <c r="N434" s="133">
        <v>0</v>
      </c>
      <c r="O434" s="133">
        <v>0</v>
      </c>
      <c r="P434" s="133">
        <v>0</v>
      </c>
      <c r="Q434" s="133">
        <f t="shared" si="30"/>
        <v>0</v>
      </c>
      <c r="R434" s="53">
        <f t="shared" si="31"/>
        <v>0</v>
      </c>
    </row>
    <row r="435" spans="1:18" x14ac:dyDescent="0.25">
      <c r="A435" s="47" t="s">
        <v>30</v>
      </c>
      <c r="B435" s="34" t="s">
        <v>80</v>
      </c>
      <c r="C435" s="75" t="s">
        <v>321</v>
      </c>
      <c r="D435" s="52">
        <v>0</v>
      </c>
      <c r="E435" s="26">
        <v>0</v>
      </c>
      <c r="F435" s="133">
        <v>0</v>
      </c>
      <c r="G435" s="133">
        <v>0</v>
      </c>
      <c r="H435" s="133">
        <v>0</v>
      </c>
      <c r="I435" s="133">
        <v>0</v>
      </c>
      <c r="J435" s="133">
        <v>0</v>
      </c>
      <c r="K435" s="133">
        <v>0</v>
      </c>
      <c r="L435" s="133">
        <v>0</v>
      </c>
      <c r="M435" s="133">
        <v>0</v>
      </c>
      <c r="N435" s="133">
        <v>0</v>
      </c>
      <c r="O435" s="133">
        <v>0</v>
      </c>
      <c r="P435" s="133">
        <v>0</v>
      </c>
      <c r="Q435" s="133">
        <f t="shared" si="30"/>
        <v>0</v>
      </c>
      <c r="R435" s="53">
        <f t="shared" si="31"/>
        <v>0</v>
      </c>
    </row>
    <row r="436" spans="1:18" x14ac:dyDescent="0.25">
      <c r="A436" s="47" t="s">
        <v>31</v>
      </c>
      <c r="B436" s="34" t="s">
        <v>81</v>
      </c>
      <c r="C436" s="75" t="s">
        <v>321</v>
      </c>
      <c r="D436" s="52">
        <v>0</v>
      </c>
      <c r="E436" s="26">
        <v>0</v>
      </c>
      <c r="F436" s="133">
        <v>0</v>
      </c>
      <c r="G436" s="133">
        <v>1292.6311365300003</v>
      </c>
      <c r="H436" s="133">
        <v>1292.6311365300003</v>
      </c>
      <c r="I436" s="133">
        <v>425.52342154000002</v>
      </c>
      <c r="J436" s="133">
        <v>425.52342154000002</v>
      </c>
      <c r="K436" s="133">
        <v>48.175579499999998</v>
      </c>
      <c r="L436" s="133">
        <v>48.175579499999998</v>
      </c>
      <c r="M436" s="133">
        <v>0</v>
      </c>
      <c r="N436" s="133">
        <v>0</v>
      </c>
      <c r="O436" s="133">
        <v>0</v>
      </c>
      <c r="P436" s="133">
        <v>82.64049747</v>
      </c>
      <c r="Q436" s="133">
        <f t="shared" si="30"/>
        <v>1766.3301375700003</v>
      </c>
      <c r="R436" s="53">
        <f t="shared" si="31"/>
        <v>1848.9706350400002</v>
      </c>
    </row>
    <row r="437" spans="1:18" x14ac:dyDescent="0.25">
      <c r="A437" s="47" t="s">
        <v>66</v>
      </c>
      <c r="B437" s="35" t="s">
        <v>192</v>
      </c>
      <c r="C437" s="75" t="s">
        <v>321</v>
      </c>
      <c r="D437" s="52">
        <v>0</v>
      </c>
      <c r="E437" s="26">
        <v>0</v>
      </c>
      <c r="F437" s="133">
        <v>0</v>
      </c>
      <c r="G437" s="133">
        <v>1292.6311365300003</v>
      </c>
      <c r="H437" s="133">
        <v>1292.6311365300003</v>
      </c>
      <c r="I437" s="133">
        <v>425.52342154000002</v>
      </c>
      <c r="J437" s="133">
        <v>425.52342154000002</v>
      </c>
      <c r="K437" s="133">
        <v>48.175579499999998</v>
      </c>
      <c r="L437" s="133">
        <v>48.175579499999998</v>
      </c>
      <c r="M437" s="133">
        <v>0</v>
      </c>
      <c r="N437" s="133">
        <v>0</v>
      </c>
      <c r="O437" s="133">
        <v>0</v>
      </c>
      <c r="P437" s="133">
        <f>P436</f>
        <v>82.64049747</v>
      </c>
      <c r="Q437" s="133">
        <f t="shared" si="30"/>
        <v>1766.3301375700003</v>
      </c>
      <c r="R437" s="53">
        <f t="shared" si="31"/>
        <v>1848.9706350400002</v>
      </c>
    </row>
    <row r="438" spans="1:18" ht="31.5" x14ac:dyDescent="0.25">
      <c r="A438" s="47" t="s">
        <v>312</v>
      </c>
      <c r="B438" s="36" t="s">
        <v>304</v>
      </c>
      <c r="C438" s="75" t="s">
        <v>321</v>
      </c>
      <c r="D438" s="52">
        <v>0</v>
      </c>
      <c r="E438" s="80">
        <v>0</v>
      </c>
      <c r="F438" s="133">
        <v>0</v>
      </c>
      <c r="G438" s="133">
        <v>0</v>
      </c>
      <c r="H438" s="133">
        <v>0</v>
      </c>
      <c r="I438" s="133">
        <v>0</v>
      </c>
      <c r="J438" s="133">
        <v>0</v>
      </c>
      <c r="K438" s="133">
        <v>0</v>
      </c>
      <c r="L438" s="133">
        <v>0</v>
      </c>
      <c r="M438" s="133">
        <v>0</v>
      </c>
      <c r="N438" s="133">
        <v>0</v>
      </c>
      <c r="O438" s="133">
        <v>0</v>
      </c>
      <c r="P438" s="133">
        <f>P437</f>
        <v>82.64049747</v>
      </c>
      <c r="Q438" s="133">
        <f t="shared" ref="Q438:Q451" si="32">G438+I438+K438+M438+O438</f>
        <v>0</v>
      </c>
      <c r="R438" s="53">
        <f t="shared" si="31"/>
        <v>82.64049747</v>
      </c>
    </row>
    <row r="439" spans="1:18" x14ac:dyDescent="0.25">
      <c r="A439" s="47" t="s">
        <v>366</v>
      </c>
      <c r="B439" s="35" t="s">
        <v>311</v>
      </c>
      <c r="C439" s="75" t="s">
        <v>321</v>
      </c>
      <c r="D439" s="52">
        <v>0</v>
      </c>
      <c r="E439" s="80">
        <v>0</v>
      </c>
      <c r="F439" s="133">
        <v>0</v>
      </c>
      <c r="G439" s="133">
        <v>0</v>
      </c>
      <c r="H439" s="133">
        <v>0</v>
      </c>
      <c r="I439" s="133">
        <v>0</v>
      </c>
      <c r="J439" s="133">
        <v>0</v>
      </c>
      <c r="K439" s="133">
        <v>0</v>
      </c>
      <c r="L439" s="133">
        <v>0</v>
      </c>
      <c r="M439" s="133">
        <v>0</v>
      </c>
      <c r="N439" s="133">
        <v>0</v>
      </c>
      <c r="O439" s="133">
        <v>0</v>
      </c>
      <c r="P439" s="133">
        <v>0</v>
      </c>
      <c r="Q439" s="133">
        <f t="shared" si="32"/>
        <v>0</v>
      </c>
      <c r="R439" s="53">
        <f t="shared" si="31"/>
        <v>0</v>
      </c>
    </row>
    <row r="440" spans="1:18" ht="31.5" x14ac:dyDescent="0.25">
      <c r="A440" s="47" t="s">
        <v>367</v>
      </c>
      <c r="B440" s="36" t="s">
        <v>313</v>
      </c>
      <c r="C440" s="75" t="s">
        <v>321</v>
      </c>
      <c r="D440" s="52">
        <v>0</v>
      </c>
      <c r="E440" s="80">
        <v>0</v>
      </c>
      <c r="F440" s="133">
        <v>0</v>
      </c>
      <c r="G440" s="133">
        <v>0</v>
      </c>
      <c r="H440" s="133">
        <v>0</v>
      </c>
      <c r="I440" s="133">
        <v>0</v>
      </c>
      <c r="J440" s="133">
        <v>0</v>
      </c>
      <c r="K440" s="133">
        <v>0</v>
      </c>
      <c r="L440" s="133">
        <v>0</v>
      </c>
      <c r="M440" s="133">
        <v>0</v>
      </c>
      <c r="N440" s="133">
        <v>0</v>
      </c>
      <c r="O440" s="133">
        <v>0</v>
      </c>
      <c r="P440" s="133">
        <v>0</v>
      </c>
      <c r="Q440" s="133">
        <f t="shared" si="32"/>
        <v>0</v>
      </c>
      <c r="R440" s="53">
        <f t="shared" si="31"/>
        <v>0</v>
      </c>
    </row>
    <row r="441" spans="1:18" x14ac:dyDescent="0.25">
      <c r="A441" s="47" t="s">
        <v>32</v>
      </c>
      <c r="B441" s="34" t="s">
        <v>82</v>
      </c>
      <c r="C441" s="75" t="s">
        <v>321</v>
      </c>
      <c r="D441" s="52">
        <v>0</v>
      </c>
      <c r="E441" s="26">
        <v>0</v>
      </c>
      <c r="F441" s="133">
        <v>0</v>
      </c>
      <c r="G441" s="133">
        <v>0</v>
      </c>
      <c r="H441" s="133">
        <v>0</v>
      </c>
      <c r="I441" s="133">
        <v>0</v>
      </c>
      <c r="J441" s="133">
        <v>0</v>
      </c>
      <c r="K441" s="133">
        <v>0</v>
      </c>
      <c r="L441" s="133">
        <v>0</v>
      </c>
      <c r="M441" s="133">
        <v>0</v>
      </c>
      <c r="N441" s="133">
        <v>0</v>
      </c>
      <c r="O441" s="133">
        <v>0</v>
      </c>
      <c r="P441" s="133">
        <v>0</v>
      </c>
      <c r="Q441" s="133">
        <f t="shared" si="32"/>
        <v>0</v>
      </c>
      <c r="R441" s="53">
        <f t="shared" si="31"/>
        <v>0</v>
      </c>
    </row>
    <row r="442" spans="1:18" ht="16.5" thickBot="1" x14ac:dyDescent="0.3">
      <c r="A442" s="49" t="s">
        <v>33</v>
      </c>
      <c r="B442" s="39" t="s">
        <v>83</v>
      </c>
      <c r="C442" s="76" t="s">
        <v>321</v>
      </c>
      <c r="D442" s="54">
        <v>0</v>
      </c>
      <c r="E442" s="81">
        <v>0</v>
      </c>
      <c r="F442" s="57">
        <v>0</v>
      </c>
      <c r="G442" s="57">
        <v>0</v>
      </c>
      <c r="H442" s="57">
        <v>0</v>
      </c>
      <c r="I442" s="57">
        <v>0</v>
      </c>
      <c r="J442" s="57">
        <v>0</v>
      </c>
      <c r="K442" s="57">
        <v>0</v>
      </c>
      <c r="L442" s="57">
        <v>0</v>
      </c>
      <c r="M442" s="57">
        <v>0</v>
      </c>
      <c r="N442" s="57">
        <v>0</v>
      </c>
      <c r="O442" s="57">
        <v>0</v>
      </c>
      <c r="P442" s="57">
        <v>0</v>
      </c>
      <c r="Q442" s="57">
        <f t="shared" si="32"/>
        <v>0</v>
      </c>
      <c r="R442" s="83">
        <f t="shared" si="31"/>
        <v>0</v>
      </c>
    </row>
    <row r="443" spans="1:18" x14ac:dyDescent="0.25">
      <c r="A443" s="50" t="s">
        <v>16</v>
      </c>
      <c r="B443" s="40" t="s">
        <v>440</v>
      </c>
      <c r="C443" s="135" t="s">
        <v>84</v>
      </c>
      <c r="D443" s="130"/>
      <c r="E443" s="132"/>
      <c r="F443" s="82"/>
      <c r="G443" s="82">
        <v>0</v>
      </c>
      <c r="H443" s="82">
        <v>0</v>
      </c>
      <c r="I443" s="82">
        <v>0</v>
      </c>
      <c r="J443" s="82">
        <v>0</v>
      </c>
      <c r="K443" s="82">
        <v>0</v>
      </c>
      <c r="L443" s="82">
        <v>0</v>
      </c>
      <c r="M443" s="82">
        <v>0</v>
      </c>
      <c r="N443" s="82"/>
      <c r="O443" s="82">
        <v>0</v>
      </c>
      <c r="P443" s="82"/>
      <c r="Q443" s="82"/>
      <c r="R443" s="84"/>
    </row>
    <row r="444" spans="1:18" ht="47.25" x14ac:dyDescent="0.25">
      <c r="A444" s="52" t="s">
        <v>404</v>
      </c>
      <c r="B444" s="34" t="s">
        <v>408</v>
      </c>
      <c r="C444" s="76" t="s">
        <v>321</v>
      </c>
      <c r="D444" s="101">
        <v>0</v>
      </c>
      <c r="E444" s="133">
        <v>0</v>
      </c>
      <c r="F444" s="27">
        <v>0</v>
      </c>
      <c r="G444" s="133">
        <v>173.5</v>
      </c>
      <c r="H444" s="133">
        <v>385.39</v>
      </c>
      <c r="I444" s="133">
        <v>528.57000000000005</v>
      </c>
      <c r="J444" s="133">
        <v>529.66999999999996</v>
      </c>
      <c r="K444" s="133">
        <v>1469.12</v>
      </c>
      <c r="L444" s="133">
        <v>783.52</v>
      </c>
      <c r="M444" s="133">
        <v>988.33</v>
      </c>
      <c r="N444" s="133">
        <v>844.56399999999996</v>
      </c>
      <c r="O444" s="133">
        <v>512.95000000000005</v>
      </c>
      <c r="P444" s="133">
        <v>636.05200000000002</v>
      </c>
      <c r="Q444" s="27">
        <f t="shared" ref="Q444:R447" si="33">G444+I444+K444+M444+O444</f>
        <v>3672.4700000000003</v>
      </c>
      <c r="R444" s="48">
        <f t="shared" si="33"/>
        <v>3179.1959999999999</v>
      </c>
    </row>
    <row r="445" spans="1:18" x14ac:dyDescent="0.25">
      <c r="A445" s="52" t="s">
        <v>405</v>
      </c>
      <c r="B445" s="35" t="s">
        <v>488</v>
      </c>
      <c r="C445" s="76" t="s">
        <v>321</v>
      </c>
      <c r="D445" s="101">
        <v>0</v>
      </c>
      <c r="E445" s="133">
        <v>0</v>
      </c>
      <c r="F445" s="27">
        <v>0</v>
      </c>
      <c r="G445" s="27">
        <v>0</v>
      </c>
      <c r="H445" s="27">
        <v>0</v>
      </c>
      <c r="I445" s="27">
        <v>0</v>
      </c>
      <c r="J445" s="27">
        <v>0</v>
      </c>
      <c r="K445" s="27">
        <v>0</v>
      </c>
      <c r="L445" s="27">
        <v>0</v>
      </c>
      <c r="M445" s="27">
        <v>0</v>
      </c>
      <c r="N445" s="133">
        <v>0</v>
      </c>
      <c r="O445" s="27">
        <v>0</v>
      </c>
      <c r="P445" s="133">
        <v>0</v>
      </c>
      <c r="Q445" s="27">
        <f t="shared" si="33"/>
        <v>0</v>
      </c>
      <c r="R445" s="48">
        <f t="shared" si="33"/>
        <v>0</v>
      </c>
    </row>
    <row r="446" spans="1:18" ht="31.5" x14ac:dyDescent="0.25">
      <c r="A446" s="52" t="s">
        <v>406</v>
      </c>
      <c r="B446" s="35" t="s">
        <v>456</v>
      </c>
      <c r="C446" s="76" t="s">
        <v>321</v>
      </c>
      <c r="D446" s="101">
        <v>0</v>
      </c>
      <c r="E446" s="133">
        <v>0</v>
      </c>
      <c r="F446" s="27">
        <v>0</v>
      </c>
      <c r="G446" s="133">
        <v>35.4</v>
      </c>
      <c r="H446" s="133">
        <v>238.78</v>
      </c>
      <c r="I446" s="133">
        <v>80.540000000000006</v>
      </c>
      <c r="J446" s="133">
        <v>252.88</v>
      </c>
      <c r="K446" s="133">
        <v>128.02000000000001</v>
      </c>
      <c r="L446" s="133">
        <v>146.88</v>
      </c>
      <c r="M446" s="133">
        <v>100.4</v>
      </c>
      <c r="N446" s="133">
        <v>252.89699999999999</v>
      </c>
      <c r="O446" s="133">
        <v>393.79</v>
      </c>
      <c r="P446" s="133">
        <v>18.773</v>
      </c>
      <c r="Q446" s="27">
        <f t="shared" si="33"/>
        <v>738.15000000000009</v>
      </c>
      <c r="R446" s="48">
        <f t="shared" si="33"/>
        <v>910.20999999999992</v>
      </c>
    </row>
    <row r="447" spans="1:18" x14ac:dyDescent="0.25">
      <c r="A447" s="52" t="s">
        <v>407</v>
      </c>
      <c r="B447" s="35" t="s">
        <v>403</v>
      </c>
      <c r="C447" s="76" t="s">
        <v>321</v>
      </c>
      <c r="D447" s="101">
        <v>0</v>
      </c>
      <c r="E447" s="133">
        <v>0</v>
      </c>
      <c r="F447" s="102">
        <v>0</v>
      </c>
      <c r="G447" s="102">
        <v>0</v>
      </c>
      <c r="H447" s="102">
        <v>0</v>
      </c>
      <c r="I447" s="102">
        <v>0</v>
      </c>
      <c r="J447" s="102">
        <v>0</v>
      </c>
      <c r="K447" s="102">
        <v>0</v>
      </c>
      <c r="L447" s="102">
        <v>0</v>
      </c>
      <c r="M447" s="102">
        <v>0</v>
      </c>
      <c r="N447" s="102">
        <v>0</v>
      </c>
      <c r="O447" s="102">
        <v>0</v>
      </c>
      <c r="P447" s="102">
        <v>0</v>
      </c>
      <c r="Q447" s="27">
        <f t="shared" si="33"/>
        <v>0</v>
      </c>
      <c r="R447" s="48">
        <f t="shared" si="33"/>
        <v>0</v>
      </c>
    </row>
    <row r="448" spans="1:18" ht="33" customHeight="1" x14ac:dyDescent="0.25">
      <c r="A448" s="52" t="s">
        <v>38</v>
      </c>
      <c r="B448" s="34" t="s">
        <v>409</v>
      </c>
      <c r="C448" s="136" t="s">
        <v>84</v>
      </c>
      <c r="D448" s="131">
        <v>0</v>
      </c>
      <c r="E448" s="133">
        <v>0</v>
      </c>
      <c r="F448" s="102">
        <v>0</v>
      </c>
      <c r="G448" s="102">
        <v>0</v>
      </c>
      <c r="H448" s="102">
        <v>0</v>
      </c>
      <c r="I448" s="102">
        <v>0</v>
      </c>
      <c r="J448" s="102">
        <v>0</v>
      </c>
      <c r="K448" s="102">
        <v>0</v>
      </c>
      <c r="L448" s="102">
        <v>0</v>
      </c>
      <c r="M448" s="102">
        <v>0</v>
      </c>
      <c r="N448" s="102">
        <v>0</v>
      </c>
      <c r="O448" s="102">
        <v>0</v>
      </c>
      <c r="P448" s="102">
        <v>0</v>
      </c>
      <c r="Q448" s="27">
        <f t="shared" si="32"/>
        <v>0</v>
      </c>
      <c r="R448" s="48">
        <f t="shared" si="31"/>
        <v>0</v>
      </c>
    </row>
    <row r="449" spans="1:18" x14ac:dyDescent="0.25">
      <c r="A449" s="52" t="s">
        <v>410</v>
      </c>
      <c r="B449" s="35" t="s">
        <v>525</v>
      </c>
      <c r="C449" s="76" t="s">
        <v>321</v>
      </c>
      <c r="D449" s="101">
        <v>0</v>
      </c>
      <c r="E449" s="133">
        <v>0</v>
      </c>
      <c r="F449" s="102">
        <v>0</v>
      </c>
      <c r="G449" s="102">
        <v>0</v>
      </c>
      <c r="H449" s="102">
        <v>0</v>
      </c>
      <c r="I449" s="102">
        <v>0</v>
      </c>
      <c r="J449" s="102">
        <v>0</v>
      </c>
      <c r="K449" s="102">
        <v>0</v>
      </c>
      <c r="L449" s="102">
        <v>0</v>
      </c>
      <c r="M449" s="102">
        <v>0</v>
      </c>
      <c r="N449" s="102">
        <v>0</v>
      </c>
      <c r="O449" s="102">
        <v>0</v>
      </c>
      <c r="P449" s="102">
        <v>0</v>
      </c>
      <c r="Q449" s="27">
        <f t="shared" si="32"/>
        <v>0</v>
      </c>
      <c r="R449" s="48">
        <f t="shared" si="31"/>
        <v>0</v>
      </c>
    </row>
    <row r="450" spans="1:18" x14ac:dyDescent="0.25">
      <c r="A450" s="52" t="s">
        <v>411</v>
      </c>
      <c r="B450" s="35" t="s">
        <v>526</v>
      </c>
      <c r="C450" s="76" t="s">
        <v>321</v>
      </c>
      <c r="D450" s="101">
        <v>0</v>
      </c>
      <c r="E450" s="133">
        <v>0</v>
      </c>
      <c r="F450" s="102">
        <v>0</v>
      </c>
      <c r="G450" s="102">
        <v>0</v>
      </c>
      <c r="H450" s="102">
        <v>0</v>
      </c>
      <c r="I450" s="102">
        <v>0</v>
      </c>
      <c r="J450" s="102">
        <v>0</v>
      </c>
      <c r="K450" s="102">
        <v>0</v>
      </c>
      <c r="L450" s="102">
        <v>0</v>
      </c>
      <c r="M450" s="102">
        <v>0</v>
      </c>
      <c r="N450" s="102">
        <v>0</v>
      </c>
      <c r="O450" s="102">
        <v>0</v>
      </c>
      <c r="P450" s="102">
        <v>0</v>
      </c>
      <c r="Q450" s="27">
        <f t="shared" si="32"/>
        <v>0</v>
      </c>
      <c r="R450" s="48">
        <f t="shared" si="31"/>
        <v>0</v>
      </c>
    </row>
    <row r="451" spans="1:18" ht="16.5" thickBot="1" x14ac:dyDescent="0.3">
      <c r="A451" s="54" t="s">
        <v>412</v>
      </c>
      <c r="B451" s="41" t="s">
        <v>527</v>
      </c>
      <c r="C451" s="77" t="s">
        <v>321</v>
      </c>
      <c r="D451" s="54">
        <v>0</v>
      </c>
      <c r="E451" s="57">
        <v>0</v>
      </c>
      <c r="F451" s="103">
        <v>0</v>
      </c>
      <c r="G451" s="103">
        <v>0</v>
      </c>
      <c r="H451" s="103">
        <v>0</v>
      </c>
      <c r="I451" s="103">
        <v>0</v>
      </c>
      <c r="J451" s="103">
        <v>0</v>
      </c>
      <c r="K451" s="103">
        <v>0</v>
      </c>
      <c r="L451" s="103">
        <v>0</v>
      </c>
      <c r="M451" s="103">
        <v>0</v>
      </c>
      <c r="N451" s="103">
        <v>0</v>
      </c>
      <c r="O451" s="103">
        <v>0</v>
      </c>
      <c r="P451" s="103">
        <v>0</v>
      </c>
      <c r="Q451" s="85">
        <f t="shared" si="32"/>
        <v>0</v>
      </c>
      <c r="R451" s="55">
        <f t="shared" si="31"/>
        <v>0</v>
      </c>
    </row>
    <row r="452" spans="1:18" ht="12" hidden="1" customHeight="1" x14ac:dyDescent="0.25">
      <c r="N452" s="12">
        <f>N29/N340</f>
        <v>1.5677291138358989</v>
      </c>
    </row>
    <row r="453" spans="1:18" ht="6" customHeight="1" x14ac:dyDescent="0.25"/>
    <row r="454" spans="1:18" hidden="1" x14ac:dyDescent="0.25">
      <c r="A454" s="67" t="s">
        <v>379</v>
      </c>
      <c r="N454" s="12" t="e">
        <f>N452/L452</f>
        <v>#DIV/0!</v>
      </c>
    </row>
    <row r="455" spans="1:18" x14ac:dyDescent="0.25">
      <c r="A455" s="162" t="s">
        <v>673</v>
      </c>
      <c r="B455" s="162"/>
      <c r="C455" s="162"/>
      <c r="D455" s="162"/>
      <c r="E455" s="162"/>
      <c r="F455" s="162"/>
      <c r="G455" s="162"/>
      <c r="H455" s="162"/>
      <c r="I455" s="162"/>
      <c r="J455" s="162"/>
      <c r="K455" s="162"/>
      <c r="L455" s="162"/>
      <c r="M455" s="162"/>
      <c r="N455" s="162"/>
      <c r="O455" s="162"/>
      <c r="P455" s="162"/>
      <c r="Q455" s="162"/>
      <c r="R455" s="162"/>
    </row>
    <row r="456" spans="1:18" x14ac:dyDescent="0.25">
      <c r="A456" s="162" t="s">
        <v>493</v>
      </c>
      <c r="B456" s="162"/>
      <c r="C456" s="162"/>
      <c r="D456" s="162"/>
      <c r="E456" s="162"/>
      <c r="F456" s="162"/>
      <c r="G456" s="162"/>
      <c r="H456" s="162"/>
      <c r="I456" s="162"/>
      <c r="J456" s="162"/>
      <c r="K456" s="162"/>
      <c r="L456" s="162"/>
      <c r="M456" s="162"/>
      <c r="N456" s="162"/>
      <c r="O456" s="162"/>
      <c r="P456" s="162"/>
      <c r="Q456" s="162"/>
      <c r="R456" s="162"/>
    </row>
    <row r="457" spans="1:18" x14ac:dyDescent="0.25">
      <c r="A457" s="162" t="s">
        <v>587</v>
      </c>
      <c r="B457" s="162"/>
      <c r="C457" s="162"/>
      <c r="D457" s="162"/>
      <c r="E457" s="162"/>
      <c r="F457" s="162"/>
      <c r="G457" s="162"/>
      <c r="H457" s="162"/>
      <c r="I457" s="162"/>
      <c r="J457" s="162"/>
      <c r="K457" s="162"/>
      <c r="L457" s="162"/>
      <c r="M457" s="162"/>
      <c r="N457" s="162"/>
      <c r="O457" s="162"/>
      <c r="P457" s="162"/>
      <c r="Q457" s="162"/>
      <c r="R457" s="162"/>
    </row>
    <row r="458" spans="1:18" x14ac:dyDescent="0.25">
      <c r="A458" s="129" t="s">
        <v>586</v>
      </c>
    </row>
    <row r="459" spans="1:18" ht="67.5" customHeight="1" x14ac:dyDescent="0.25">
      <c r="A459" s="163" t="s">
        <v>651</v>
      </c>
      <c r="B459" s="163"/>
      <c r="C459" s="163"/>
      <c r="D459" s="163"/>
      <c r="E459" s="163"/>
      <c r="F459" s="163"/>
      <c r="G459" s="163"/>
      <c r="H459" s="163"/>
      <c r="I459" s="163"/>
      <c r="J459" s="163"/>
      <c r="K459" s="163"/>
      <c r="L459" s="163"/>
      <c r="M459" s="163"/>
      <c r="N459" s="163"/>
      <c r="O459" s="163"/>
      <c r="P459" s="163"/>
      <c r="Q459" s="163"/>
      <c r="R459" s="163"/>
    </row>
    <row r="462" spans="1:18" hidden="1" x14ac:dyDescent="0.25">
      <c r="D462" s="151">
        <f t="shared" ref="D462:P462" si="34">D373-D210</f>
        <v>0</v>
      </c>
      <c r="E462" s="151">
        <f t="shared" si="34"/>
        <v>0</v>
      </c>
      <c r="F462" s="151">
        <f t="shared" si="34"/>
        <v>-9.9999999997635314E-4</v>
      </c>
      <c r="G462" s="151">
        <f t="shared" si="34"/>
        <v>-0.12445527119962208</v>
      </c>
      <c r="H462" s="151">
        <f t="shared" ref="H462:M462" si="35">H373-H210</f>
        <v>-0.12445527119962208</v>
      </c>
      <c r="I462" s="151">
        <f t="shared" si="35"/>
        <v>1.7101212324632797E-4</v>
      </c>
      <c r="J462" s="151">
        <f t="shared" si="35"/>
        <v>1.7101212324632797E-4</v>
      </c>
      <c r="K462" s="151">
        <f t="shared" si="35"/>
        <v>3.8837242755107582E-7</v>
      </c>
      <c r="L462" s="151">
        <f t="shared" si="35"/>
        <v>3.8837242755107582E-7</v>
      </c>
      <c r="M462" s="151">
        <f t="shared" si="35"/>
        <v>-4.4673652155324817E-7</v>
      </c>
      <c r="N462" s="151">
        <f t="shared" si="34"/>
        <v>115.36946993605261</v>
      </c>
      <c r="O462" s="151">
        <f t="shared" si="34"/>
        <v>0</v>
      </c>
      <c r="P462" s="151">
        <f t="shared" si="34"/>
        <v>1.1059983080485836E-6</v>
      </c>
    </row>
  </sheetData>
  <mergeCells count="33">
    <mergeCell ref="A6:R7"/>
    <mergeCell ref="A18:R18"/>
    <mergeCell ref="A22:R22"/>
    <mergeCell ref="A166:R166"/>
    <mergeCell ref="A318:R318"/>
    <mergeCell ref="K19:L19"/>
    <mergeCell ref="A14:B14"/>
    <mergeCell ref="C19:C20"/>
    <mergeCell ref="A9:B9"/>
    <mergeCell ref="Q19:R20"/>
    <mergeCell ref="B19:B20"/>
    <mergeCell ref="I19:J19"/>
    <mergeCell ref="M19:N19"/>
    <mergeCell ref="A15:B15"/>
    <mergeCell ref="G19:H19"/>
    <mergeCell ref="A12:B12"/>
    <mergeCell ref="A456:R456"/>
    <mergeCell ref="A457:R457"/>
    <mergeCell ref="A459:R459"/>
    <mergeCell ref="A368:R369"/>
    <mergeCell ref="A373:B373"/>
    <mergeCell ref="G370:H370"/>
    <mergeCell ref="A370:A371"/>
    <mergeCell ref="B370:B371"/>
    <mergeCell ref="I370:J370"/>
    <mergeCell ref="Q370:R371"/>
    <mergeCell ref="K370:L370"/>
    <mergeCell ref="C370:C371"/>
    <mergeCell ref="O19:P19"/>
    <mergeCell ref="M370:N370"/>
    <mergeCell ref="O370:P370"/>
    <mergeCell ref="A19:A20"/>
    <mergeCell ref="A455:R455"/>
  </mergeCells>
  <pageMargins left="0.31496062992125984" right="0.31496062992125984" top="0.35433070866141736" bottom="0.35433070866141736" header="0.31496062992125984" footer="0.31496062992125984"/>
  <pageSetup paperSize="8" scale="54" fitToHeight="0" orientation="landscape" copies="2" r:id="rId1"/>
  <rowBreaks count="4" manualBreakCount="4">
    <brk id="165" max="23" man="1"/>
    <brk id="230" max="17" man="1"/>
    <brk id="317" max="17" man="1"/>
    <brk id="36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2020-11-27T14:56:12Z</dcterms:modified>
</cp:coreProperties>
</file>