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prj_111001_2583\"/>
    </mc:Choice>
  </mc:AlternateContent>
  <bookViews>
    <workbookView xWindow="0" yWindow="0" windowWidth="28800" windowHeight="112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 iterate="1"/>
</workbook>
</file>

<file path=xl/calcChain.xml><?xml version="1.0" encoding="utf-8"?>
<calcChain xmlns="http://schemas.openxmlformats.org/spreadsheetml/2006/main">
  <c r="A11" i="1" l="1"/>
  <c r="C13" i="8"/>
  <c r="C12" i="8"/>
  <c r="C16" i="5" l="1"/>
  <c r="C16" i="4"/>
  <c r="C16" i="3"/>
  <c r="C16" i="2"/>
  <c r="C9" i="8" l="1"/>
  <c r="I20" i="3"/>
  <c r="I21" i="3" s="1"/>
  <c r="C3" i="8" s="1"/>
  <c r="C4" i="8" s="1"/>
  <c r="C5" i="8" s="1"/>
  <c r="I23" i="5"/>
  <c r="I22" i="5"/>
  <c r="I21" i="5"/>
  <c r="I20" i="5"/>
  <c r="I20" i="4"/>
  <c r="I21" i="4"/>
  <c r="I22" i="4"/>
  <c r="I23" i="4"/>
  <c r="I24" i="4"/>
  <c r="I25" i="4"/>
  <c r="I26" i="4"/>
  <c r="I27" i="4"/>
  <c r="I28" i="4"/>
  <c r="I29" i="4"/>
  <c r="I30" i="4"/>
  <c r="I31" i="4"/>
  <c r="C8" i="8" l="1"/>
  <c r="C6" i="8"/>
  <c r="C16" i="8" s="1"/>
  <c r="C18" i="8" s="1"/>
  <c r="I32" i="4"/>
  <c r="A8" i="6"/>
  <c r="A8" i="5"/>
  <c r="A8" i="4"/>
  <c r="A8" i="3"/>
  <c r="A8" i="2"/>
  <c r="A11" i="6" l="1"/>
  <c r="A11" i="5"/>
  <c r="A11" i="4"/>
  <c r="A11" i="3"/>
  <c r="A11" i="2"/>
  <c r="J16" i="6" l="1"/>
  <c r="J16" i="3"/>
  <c r="J16" i="2"/>
  <c r="J16" i="5" l="1"/>
  <c r="J16" i="4"/>
  <c r="R25" i="4" l="1"/>
  <c r="A9" i="4" l="1"/>
  <c r="A9" i="3"/>
</calcChain>
</file>

<file path=xl/sharedStrings.xml><?xml version="1.0" encoding="utf-8"?>
<sst xmlns="http://schemas.openxmlformats.org/spreadsheetml/2006/main" count="891" uniqueCount="101">
  <si>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</si>
  <si>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</si>
  <si>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</si>
  <si>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</si>
  <si>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</si>
  <si>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</si>
  <si>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</si>
  <si>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Наименование инвестиционного проекта: Реконструкция ВЛ 0.4 кВ от ТП 15/0,4 кВ №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</si>
  <si>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Идентификатор инвестиционного проекта: F_prj_111001_2583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</si>
  <si>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</si>
  <si>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</si>
  <si>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</si>
  <si>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</si>
  <si>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</si>
  <si>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</si>
  <si>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</si>
  <si>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</si>
  <si>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</si>
  <si>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</si>
  <si>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</si>
  <si>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</si>
  <si>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</si>
  <si>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</si>
  <si>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</si>
  <si>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</si>
  <si>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</si>
  <si>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</si>
  <si>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</si>
  <si>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</si>
  <si>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</si>
  <si>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</si>
  <si>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</si>
  <si>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</si>
  <si>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>1 ед.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</si>
  <si>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</si>
  <si>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</si>
  <si>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4. Строительство (реконструкция) ВЛ 6-750 кВ </t>
  </si>
  <si>
    <t xml:space="preserve">УНЦ ВЛ 0,4-750 кВ на строительно-монтажные работы без опор и провода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</si>
  <si>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</si>
  <si>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</si>
  <si>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</si>
  <si>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проводаСИП ВЛ 0,4-35кВ </t>
  </si>
  <si>
    <t>СИП-3, 50мм2 / -мм2</t>
  </si>
  <si>
    <t xml:space="preserve">1 км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</si>
  <si>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</si>
  <si>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</si>
  <si>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</si>
  <si>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</si>
  <si>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</si>
  <si>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</si>
  <si>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</si>
  <si>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</si>
  <si>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</si>
  <si>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</si>
  <si>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</si>
  <si>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</si>
  <si>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</si>
  <si>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</si>
  <si>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</si>
  <si>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</si>
  <si>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</si>
  <si>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</si>
  <si>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</si>
  <si>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 xml:space="preserve">Наименование инвестиционного проекта: 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 </t>
  </si>
  <si>
    <t>двухцепная, все типы опор за исключением многогранных</t>
  </si>
  <si>
    <t>СИП-4, 95мм2 / -мм2</t>
  </si>
  <si>
    <t>СИП-4, 70мм2 / -мм2</t>
  </si>
  <si>
    <t>СИП-4, 25мм2 / -мм2</t>
  </si>
  <si>
    <t>СИП-4, 35мм2 / -мм2</t>
  </si>
  <si>
    <t>95 мм2, алюминий, 4 жилы</t>
  </si>
  <si>
    <t xml:space="preserve">УНЦ КЛ 0,4 кВ </t>
  </si>
  <si>
    <t xml:space="preserve">Затраты на проектно-изыскательские работы по КЛ </t>
  </si>
  <si>
    <t xml:space="preserve">УНЦ на устройство траншеи КЛ и восстановление благоустройства по трассе </t>
  </si>
  <si>
    <t>1 км по трассе</t>
  </si>
  <si>
    <t>П5-01</t>
  </si>
  <si>
    <t>Э2-05</t>
  </si>
  <si>
    <t>1 т-р 100 кВА</t>
  </si>
  <si>
    <t xml:space="preserve">УНЦ КТП  мачтового типа (шкафного, столбового) типа с одним трансформатором 6-20 кВ </t>
  </si>
  <si>
    <t>одна цепь КЛ благоустройство по трассе с учетом восстановления газонов</t>
  </si>
  <si>
    <t>Л7-36-4</t>
  </si>
  <si>
    <t>Л7-34-4</t>
  </si>
  <si>
    <t>Л7-38-4</t>
  </si>
  <si>
    <t>Л7-39-4</t>
  </si>
  <si>
    <t>Л7-03-3</t>
  </si>
  <si>
    <t>Л3-02-2</t>
  </si>
  <si>
    <t>Л3-02-1</t>
  </si>
  <si>
    <t>Л3-01-1</t>
  </si>
  <si>
    <t>Л1-02-2</t>
  </si>
  <si>
    <t>Л1-02-1</t>
  </si>
  <si>
    <t>К3-06-1</t>
  </si>
  <si>
    <t>Б2-01-3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</si>
  <si>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t>
  </si>
  <si>
    <t xml:space="preserve">Затраты на проектно-изыскательские работы по ВЛ </t>
  </si>
  <si>
    <t xml:space="preserve">1 ед. </t>
  </si>
  <si>
    <t>от 1,1 до 5,9</t>
  </si>
  <si>
    <t>П6-06</t>
  </si>
  <si>
    <t>П3-02</t>
  </si>
  <si>
    <t>Протяженность до 2 км</t>
  </si>
  <si>
    <t xml:space="preserve"> (+0,447 км - совм.подвес с новой ВЛ 15кВ)</t>
  </si>
  <si>
    <t>Год раскрытия информации: 2021</t>
  </si>
  <si>
    <t>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</si>
</sst>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"/>
    <numFmt numFmtId="165" formatCode="_-* #,##0.0\ _₽_-;\-* #,##0.0\ _₽_-;_-* &quot;-&quot;?\ _₽_-;_-@_-"/>
    <numFmt numFmtId="166" formatCode="0.0"/>
    <numFmt numFmtId="167" formatCode="0.000"/>
  </numFmts>
  <fonts count="18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name val="Arial Cyr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2" xfId="1" applyNumberFormat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0" xfId="1" applyNumberFormat="1" applyFont="1" applyBorder="1" applyAlignment="1">
      <alignment horizontal="center" vertical="center" wrapText="1"/>
    </xf>
    <xf numFmtId="1" fontId="1" fillId="0" borderId="10" xfId="1" applyNumberFormat="1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horizontal="center" vertical="center" wrapText="1"/>
    </xf>
    <xf numFmtId="167" fontId="1" fillId="0" borderId="5" xfId="1" applyNumberFormat="1" applyFont="1" applyBorder="1" applyAlignment="1">
      <alignment horizontal="center" vertical="center"/>
    </xf>
    <xf numFmtId="167" fontId="1" fillId="0" borderId="3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right" vertical="center"/>
    </xf>
    <xf numFmtId="2" fontId="1" fillId="0" borderId="3" xfId="1" applyNumberFormat="1" applyFont="1" applyBorder="1" applyAlignment="1">
      <alignment horizontal="center" vertical="center"/>
    </xf>
    <xf numFmtId="166" fontId="1" fillId="0" borderId="2" xfId="1" applyNumberFormat="1" applyFont="1" applyBorder="1" applyAlignment="1">
      <alignment horizontal="center" vertical="center" wrapText="1"/>
    </xf>
    <xf numFmtId="0" fontId="2" fillId="0" borderId="0" xfId="0" applyFont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166" fontId="7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15" fillId="0" borderId="0" xfId="0" applyFont="1" applyBorder="1" applyAlignment="1">
      <alignment horizontal="center" vertical="center" wrapText="1"/>
    </xf>
    <xf numFmtId="0" fontId="0" fillId="0" borderId="0" xfId="0"/>
    <xf numFmtId="0" fontId="1" fillId="0" borderId="5" xfId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left" vertical="center" wrapText="1" indent="2"/>
    </xf>
    <xf numFmtId="0" fontId="1" fillId="0" borderId="11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6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7" fillId="0" borderId="0" xfId="0" applyNumberFormat="1" applyFont="1"/>
    <xf numFmtId="0" fontId="17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7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">
        <v>99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9.75" customHeight="1" x14ac:dyDescent="0.2">
      <c r="A9" s="58" t="s">
        <v>63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ht="14.25" customHeight="1" x14ac:dyDescent="0.2">
      <c r="A11" s="58" t="str">
        <f>[1]т1!A11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11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4.25" customHeight="1" x14ac:dyDescent="0.2">
      <c r="A16" s="60" t="s">
        <v>0</v>
      </c>
      <c r="B16" s="60" t="s">
        <v>0</v>
      </c>
      <c r="C16" s="61" t="s">
        <v>91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3" t="s">
        <v>0</v>
      </c>
      <c r="J16" s="61" t="s">
        <v>91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3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8.25" customHeight="1" x14ac:dyDescent="0.2">
      <c r="A9" s="59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OutlineSymbols="0" showWhiteSpace="0" topLeftCell="A7" zoomScale="90" zoomScaleNormal="9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5.25" customHeight="1" x14ac:dyDescent="0.2">
      <c r="A9" s="59" t="str">
        <f>т1!A9</f>
        <v xml:space="preserve">Наименование инвестиционного проекта: 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75" x14ac:dyDescent="0.2">
      <c r="A20" s="3">
        <v>1</v>
      </c>
      <c r="B20" s="12" t="s">
        <v>77</v>
      </c>
      <c r="C20" s="3">
        <v>15</v>
      </c>
      <c r="D20" s="3" t="s">
        <v>76</v>
      </c>
      <c r="E20" s="4">
        <v>1</v>
      </c>
      <c r="F20" s="3" t="s">
        <v>33</v>
      </c>
      <c r="G20" s="3" t="s">
        <v>75</v>
      </c>
      <c r="H20" s="5">
        <v>655</v>
      </c>
      <c r="I20" s="5">
        <f>H20*E20*Q20</f>
        <v>687.75</v>
      </c>
      <c r="J20" s="3"/>
      <c r="K20" s="12"/>
      <c r="L20" s="4"/>
      <c r="M20" s="3"/>
      <c r="N20" s="12"/>
      <c r="O20" s="5"/>
      <c r="P20" s="5"/>
      <c r="Q20">
        <v>1.05</v>
      </c>
      <c r="R20" t="s">
        <v>0</v>
      </c>
    </row>
    <row r="21" spans="1:18" ht="50.1" customHeight="1" x14ac:dyDescent="0.2">
      <c r="A21" s="3" t="s">
        <v>0</v>
      </c>
      <c r="B21" s="3" t="s">
        <v>29</v>
      </c>
      <c r="C21" s="3" t="s">
        <v>0</v>
      </c>
      <c r="D21" s="3" t="s">
        <v>0</v>
      </c>
      <c r="E21" s="4" t="s">
        <v>0</v>
      </c>
      <c r="F21" s="3" t="s">
        <v>0</v>
      </c>
      <c r="G21" s="3" t="s">
        <v>0</v>
      </c>
      <c r="H21" s="5" t="s">
        <v>0</v>
      </c>
      <c r="I21" s="5">
        <f>SUM(I20:I20)</f>
        <v>687.75</v>
      </c>
      <c r="J21" s="3"/>
      <c r="K21" s="3"/>
      <c r="L21" s="4"/>
      <c r="M21" s="3"/>
      <c r="N21" s="3"/>
      <c r="O21" s="5"/>
      <c r="P21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OutlineSymbols="0" showWhiteSpace="0" topLeftCell="A16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">
      <c r="A9" s="59" t="str">
        <f>т1!A9</f>
        <v xml:space="preserve">Наименование инвестиционного проекта: 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 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36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5.7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s="24" customFormat="1" ht="50.1" customHeight="1" x14ac:dyDescent="0.2">
      <c r="A20" s="12">
        <v>1</v>
      </c>
      <c r="B20" s="12" t="s">
        <v>40</v>
      </c>
      <c r="C20" s="23">
        <v>0.4</v>
      </c>
      <c r="D20" s="12" t="s">
        <v>38</v>
      </c>
      <c r="E20" s="22">
        <v>2.8999999999999995</v>
      </c>
      <c r="F20" s="12" t="s">
        <v>39</v>
      </c>
      <c r="G20" s="12" t="s">
        <v>86</v>
      </c>
      <c r="H20" s="21">
        <v>517</v>
      </c>
      <c r="I20" s="21">
        <f t="shared" ref="I20:I31" si="0">H20*E20*Q20</f>
        <v>1574.2649999999999</v>
      </c>
      <c r="J20" s="23"/>
      <c r="K20" s="12"/>
      <c r="L20" s="20"/>
      <c r="M20" s="12"/>
      <c r="N20" s="12"/>
      <c r="O20" s="21"/>
      <c r="P20" s="21"/>
      <c r="Q20" s="24">
        <v>1.05</v>
      </c>
      <c r="R20" s="24" t="s">
        <v>0</v>
      </c>
    </row>
    <row r="21" spans="1:18" s="24" customFormat="1" ht="50.1" customHeight="1" x14ac:dyDescent="0.2">
      <c r="A21" s="12">
        <v>2</v>
      </c>
      <c r="B21" s="12" t="s">
        <v>41</v>
      </c>
      <c r="C21" s="23">
        <v>0.4</v>
      </c>
      <c r="D21" s="12" t="s">
        <v>65</v>
      </c>
      <c r="E21" s="22">
        <v>2.88</v>
      </c>
      <c r="F21" s="12" t="s">
        <v>39</v>
      </c>
      <c r="G21" s="12" t="s">
        <v>82</v>
      </c>
      <c r="H21" s="21">
        <v>310</v>
      </c>
      <c r="I21" s="21">
        <f t="shared" si="0"/>
        <v>937.43999999999994</v>
      </c>
      <c r="J21" s="23"/>
      <c r="K21" s="12"/>
      <c r="L21" s="20"/>
      <c r="M21" s="12"/>
      <c r="N21" s="12"/>
      <c r="O21" s="21"/>
      <c r="P21" s="21"/>
      <c r="Q21" s="24">
        <v>1.05</v>
      </c>
      <c r="R21" s="24" t="s">
        <v>98</v>
      </c>
    </row>
    <row r="22" spans="1:18" ht="50.1" customHeight="1" x14ac:dyDescent="0.2">
      <c r="A22" s="12">
        <v>3</v>
      </c>
      <c r="B22" s="3" t="s">
        <v>41</v>
      </c>
      <c r="C22" s="28">
        <v>0.4</v>
      </c>
      <c r="D22" s="3" t="s">
        <v>66</v>
      </c>
      <c r="E22" s="4">
        <v>0.42799999999999999</v>
      </c>
      <c r="F22" s="3" t="s">
        <v>39</v>
      </c>
      <c r="G22" s="3" t="s">
        <v>81</v>
      </c>
      <c r="H22" s="5">
        <v>262</v>
      </c>
      <c r="I22" s="21">
        <f t="shared" si="0"/>
        <v>117.7428</v>
      </c>
      <c r="J22" s="28"/>
      <c r="K22" s="12"/>
      <c r="L22" s="20"/>
      <c r="M22" s="12"/>
      <c r="N22" s="12"/>
      <c r="O22" s="21"/>
      <c r="P22" s="5"/>
      <c r="Q22">
        <v>1.05</v>
      </c>
      <c r="R22" t="s">
        <v>0</v>
      </c>
    </row>
    <row r="23" spans="1:18" ht="50.1" customHeight="1" x14ac:dyDescent="0.2">
      <c r="A23" s="12">
        <v>4</v>
      </c>
      <c r="B23" s="3" t="s">
        <v>41</v>
      </c>
      <c r="C23" s="28">
        <v>0.4</v>
      </c>
      <c r="D23" s="3" t="s">
        <v>67</v>
      </c>
      <c r="E23" s="4">
        <v>1.7000000000000001E-2</v>
      </c>
      <c r="F23" s="3" t="s">
        <v>39</v>
      </c>
      <c r="G23" s="3" t="s">
        <v>80</v>
      </c>
      <c r="H23" s="5">
        <v>163</v>
      </c>
      <c r="I23" s="21">
        <f t="shared" si="0"/>
        <v>2.9095500000000003</v>
      </c>
      <c r="J23" s="28"/>
      <c r="K23" s="12"/>
      <c r="L23" s="20"/>
      <c r="M23" s="12"/>
      <c r="N23" s="12"/>
      <c r="O23" s="21"/>
      <c r="P23" s="5"/>
      <c r="Q23">
        <v>1.05</v>
      </c>
      <c r="R23" t="s">
        <v>0</v>
      </c>
    </row>
    <row r="24" spans="1:18" ht="50.1" customHeight="1" x14ac:dyDescent="0.2">
      <c r="A24" s="12">
        <v>5</v>
      </c>
      <c r="B24" s="3" t="s">
        <v>41</v>
      </c>
      <c r="C24" s="28">
        <v>0.4</v>
      </c>
      <c r="D24" s="3" t="s">
        <v>68</v>
      </c>
      <c r="E24" s="4">
        <v>2.1999999999999999E-2</v>
      </c>
      <c r="F24" s="3" t="s">
        <v>39</v>
      </c>
      <c r="G24" s="3" t="s">
        <v>79</v>
      </c>
      <c r="H24" s="5">
        <v>185</v>
      </c>
      <c r="I24" s="21">
        <f t="shared" si="0"/>
        <v>4.2734999999999994</v>
      </c>
      <c r="J24" s="28"/>
      <c r="K24" s="12"/>
      <c r="L24" s="20"/>
      <c r="M24" s="12"/>
      <c r="N24" s="12"/>
      <c r="O24" s="21"/>
      <c r="P24" s="5"/>
      <c r="Q24">
        <v>1.05</v>
      </c>
    </row>
    <row r="25" spans="1:18" s="26" customFormat="1" ht="50.1" customHeight="1" x14ac:dyDescent="0.2">
      <c r="A25" s="13">
        <v>6</v>
      </c>
      <c r="B25" s="13" t="s">
        <v>34</v>
      </c>
      <c r="C25" s="28">
        <v>0.4</v>
      </c>
      <c r="D25" s="13" t="s">
        <v>94</v>
      </c>
      <c r="E25" s="14">
        <v>1</v>
      </c>
      <c r="F25" s="13" t="s">
        <v>35</v>
      </c>
      <c r="G25" s="13" t="s">
        <v>95</v>
      </c>
      <c r="H25" s="15">
        <v>300</v>
      </c>
      <c r="I25" s="21">
        <f t="shared" si="0"/>
        <v>300</v>
      </c>
      <c r="J25" s="28"/>
      <c r="K25" s="13"/>
      <c r="L25" s="14"/>
      <c r="M25" s="13"/>
      <c r="N25" s="13"/>
      <c r="O25" s="15"/>
      <c r="P25" s="15"/>
      <c r="Q25" s="26">
        <v>1</v>
      </c>
      <c r="R25" s="29">
        <f>SUM(P20:P24)</f>
        <v>0</v>
      </c>
    </row>
    <row r="26" spans="1:18" s="24" customFormat="1" ht="50.1" customHeight="1" x14ac:dyDescent="0.2">
      <c r="A26" s="12">
        <v>7</v>
      </c>
      <c r="B26" s="12" t="s">
        <v>37</v>
      </c>
      <c r="C26" s="12">
        <v>15</v>
      </c>
      <c r="D26" s="12" t="s">
        <v>38</v>
      </c>
      <c r="E26" s="20">
        <v>0.38600000000000001</v>
      </c>
      <c r="F26" s="12" t="s">
        <v>39</v>
      </c>
      <c r="G26" s="12" t="s">
        <v>88</v>
      </c>
      <c r="H26" s="21">
        <v>767</v>
      </c>
      <c r="I26" s="21">
        <f t="shared" si="0"/>
        <v>447.05362000000002</v>
      </c>
      <c r="J26" s="12"/>
      <c r="K26" s="12"/>
      <c r="L26" s="20"/>
      <c r="M26" s="12"/>
      <c r="N26" s="12"/>
      <c r="O26" s="21"/>
      <c r="P26" s="21"/>
      <c r="Q26" s="24">
        <v>1.51</v>
      </c>
      <c r="R26" s="24" t="s">
        <v>0</v>
      </c>
    </row>
    <row r="27" spans="1:18" s="24" customFormat="1" ht="50.1" customHeight="1" x14ac:dyDescent="0.2">
      <c r="A27" s="12">
        <v>8</v>
      </c>
      <c r="B27" s="12" t="s">
        <v>37</v>
      </c>
      <c r="C27" s="13">
        <v>15</v>
      </c>
      <c r="D27" s="13" t="s">
        <v>64</v>
      </c>
      <c r="E27" s="19">
        <v>0.44700000000000001</v>
      </c>
      <c r="F27" s="13" t="s">
        <v>39</v>
      </c>
      <c r="G27" s="13" t="s">
        <v>87</v>
      </c>
      <c r="H27" s="15">
        <v>1151</v>
      </c>
      <c r="I27" s="21">
        <f t="shared" si="0"/>
        <v>776.89046999999994</v>
      </c>
      <c r="J27" s="12"/>
      <c r="K27" s="12"/>
      <c r="L27" s="19"/>
      <c r="M27" s="12"/>
      <c r="N27" s="12"/>
      <c r="O27" s="15"/>
      <c r="P27" s="21"/>
      <c r="Q27" s="24">
        <v>1.51</v>
      </c>
    </row>
    <row r="28" spans="1:18" s="24" customFormat="1" ht="50.1" customHeight="1" x14ac:dyDescent="0.2">
      <c r="A28" s="12">
        <v>9</v>
      </c>
      <c r="B28" s="12" t="s">
        <v>40</v>
      </c>
      <c r="C28" s="12">
        <v>15</v>
      </c>
      <c r="D28" s="12" t="s">
        <v>38</v>
      </c>
      <c r="E28" s="22">
        <v>0.38600000000000001</v>
      </c>
      <c r="F28" s="12" t="s">
        <v>39</v>
      </c>
      <c r="G28" s="12" t="s">
        <v>85</v>
      </c>
      <c r="H28" s="21">
        <v>699</v>
      </c>
      <c r="I28" s="21">
        <f t="shared" si="0"/>
        <v>283.30470000000003</v>
      </c>
      <c r="J28" s="12"/>
      <c r="K28" s="12"/>
      <c r="L28" s="20"/>
      <c r="M28" s="12"/>
      <c r="N28" s="12"/>
      <c r="O28" s="21"/>
      <c r="P28" s="21"/>
      <c r="Q28" s="24">
        <v>1.05</v>
      </c>
      <c r="R28" s="24" t="s">
        <v>0</v>
      </c>
    </row>
    <row r="29" spans="1:18" s="24" customFormat="1" ht="50.1" customHeight="1" x14ac:dyDescent="0.2">
      <c r="A29" s="12">
        <v>10</v>
      </c>
      <c r="B29" s="12" t="s">
        <v>40</v>
      </c>
      <c r="C29" s="12">
        <v>15</v>
      </c>
      <c r="D29" s="12" t="s">
        <v>64</v>
      </c>
      <c r="E29" s="22">
        <v>0.44700000000000001</v>
      </c>
      <c r="F29" s="12" t="s">
        <v>39</v>
      </c>
      <c r="G29" s="12" t="s">
        <v>84</v>
      </c>
      <c r="H29" s="21">
        <v>784</v>
      </c>
      <c r="I29" s="21">
        <f t="shared" si="0"/>
        <v>367.97039999999998</v>
      </c>
      <c r="J29" s="12"/>
      <c r="K29" s="12"/>
      <c r="L29" s="20"/>
      <c r="M29" s="12"/>
      <c r="N29" s="12"/>
      <c r="O29" s="21"/>
      <c r="P29" s="21"/>
      <c r="Q29" s="24">
        <v>1.05</v>
      </c>
      <c r="R29" s="24" t="s">
        <v>0</v>
      </c>
    </row>
    <row r="30" spans="1:18" s="24" customFormat="1" ht="50.1" customHeight="1" x14ac:dyDescent="0.2">
      <c r="A30" s="12">
        <v>11</v>
      </c>
      <c r="B30" s="12" t="s">
        <v>41</v>
      </c>
      <c r="C30" s="12">
        <v>15</v>
      </c>
      <c r="D30" s="12" t="s">
        <v>42</v>
      </c>
      <c r="E30" s="20">
        <v>0.83299999999999996</v>
      </c>
      <c r="F30" s="12" t="s">
        <v>39</v>
      </c>
      <c r="G30" s="12" t="s">
        <v>83</v>
      </c>
      <c r="H30" s="21">
        <v>400</v>
      </c>
      <c r="I30" s="21">
        <f t="shared" si="0"/>
        <v>349.86</v>
      </c>
      <c r="J30" s="12"/>
      <c r="K30" s="12"/>
      <c r="L30" s="20"/>
      <c r="M30" s="12"/>
      <c r="N30" s="12"/>
      <c r="O30" s="21"/>
      <c r="P30" s="21"/>
      <c r="Q30" s="24">
        <v>1.05</v>
      </c>
      <c r="R30" s="24" t="s">
        <v>0</v>
      </c>
    </row>
    <row r="31" spans="1:18" s="26" customFormat="1" ht="45" x14ac:dyDescent="0.2">
      <c r="A31" s="13">
        <v>12</v>
      </c>
      <c r="B31" s="13" t="s">
        <v>92</v>
      </c>
      <c r="C31" s="12">
        <v>15</v>
      </c>
      <c r="D31" s="13" t="s">
        <v>97</v>
      </c>
      <c r="E31" s="14">
        <v>1</v>
      </c>
      <c r="F31" s="13" t="s">
        <v>93</v>
      </c>
      <c r="G31" s="13" t="s">
        <v>96</v>
      </c>
      <c r="H31" s="15">
        <v>561</v>
      </c>
      <c r="I31" s="21">
        <f t="shared" si="0"/>
        <v>561</v>
      </c>
      <c r="J31" s="12"/>
      <c r="K31" s="13"/>
      <c r="L31" s="14"/>
      <c r="M31" s="13"/>
      <c r="N31" s="13"/>
      <c r="O31" s="15"/>
      <c r="P31" s="15"/>
      <c r="Q31" s="26">
        <v>1</v>
      </c>
      <c r="R31" s="26" t="s">
        <v>0</v>
      </c>
    </row>
    <row r="32" spans="1:18" ht="50.1" customHeight="1" x14ac:dyDescent="0.2">
      <c r="A32" s="3">
        <v>13</v>
      </c>
      <c r="B32" s="3" t="s">
        <v>29</v>
      </c>
      <c r="C32" s="3" t="s">
        <v>0</v>
      </c>
      <c r="D32" s="3" t="s">
        <v>0</v>
      </c>
      <c r="E32" s="4" t="s">
        <v>0</v>
      </c>
      <c r="F32" s="3" t="s">
        <v>0</v>
      </c>
      <c r="G32" s="3" t="s">
        <v>0</v>
      </c>
      <c r="H32" s="5" t="s">
        <v>0</v>
      </c>
      <c r="I32" s="5">
        <f>SUM(I20:I31)</f>
        <v>5722.710039999999</v>
      </c>
      <c r="J32" s="3"/>
      <c r="K32" s="3"/>
      <c r="L32" s="4"/>
      <c r="M32" s="3"/>
      <c r="N32" s="3"/>
      <c r="O32" s="5"/>
      <c r="P32" s="5"/>
      <c r="R32" t="s">
        <v>0</v>
      </c>
    </row>
    <row r="35" spans="2:2" ht="15" x14ac:dyDescent="0.2">
      <c r="B35" s="30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6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8.25" customHeight="1" x14ac:dyDescent="0.2">
      <c r="A9" s="59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44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2.75" customHeight="1" x14ac:dyDescent="0.2">
      <c r="A16" s="60" t="s">
        <v>0</v>
      </c>
      <c r="B16" s="60" t="s">
        <v>0</v>
      </c>
      <c r="C16" s="6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30" x14ac:dyDescent="0.2">
      <c r="A20" s="11">
        <v>1</v>
      </c>
      <c r="B20" s="13" t="s">
        <v>70</v>
      </c>
      <c r="C20" s="11">
        <v>0.4</v>
      </c>
      <c r="D20" s="11" t="s">
        <v>69</v>
      </c>
      <c r="E20" s="11">
        <v>0.28999999999999998</v>
      </c>
      <c r="F20" s="11" t="s">
        <v>43</v>
      </c>
      <c r="G20" s="11" t="s">
        <v>89</v>
      </c>
      <c r="H20" s="11">
        <v>539</v>
      </c>
      <c r="I20" s="33">
        <f>H20*E20*Q20</f>
        <v>173.50410000000002</v>
      </c>
      <c r="J20" s="11"/>
      <c r="K20" s="13"/>
      <c r="L20" s="19"/>
      <c r="M20" s="13"/>
      <c r="N20" s="13"/>
      <c r="O20" s="15"/>
      <c r="P20" s="15"/>
      <c r="Q20">
        <v>1.1100000000000001</v>
      </c>
    </row>
    <row r="21" spans="1:18" ht="75" x14ac:dyDescent="0.2">
      <c r="A21" s="11">
        <v>2</v>
      </c>
      <c r="B21" s="17" t="s">
        <v>72</v>
      </c>
      <c r="C21" s="11">
        <v>0.4</v>
      </c>
      <c r="D21" s="11" t="s">
        <v>78</v>
      </c>
      <c r="E21" s="11">
        <v>0.28999999999999998</v>
      </c>
      <c r="F21" s="11" t="s">
        <v>73</v>
      </c>
      <c r="G21" s="11" t="s">
        <v>90</v>
      </c>
      <c r="H21" s="11">
        <v>1388</v>
      </c>
      <c r="I21" s="33">
        <f t="shared" ref="I21" si="0">H21*E21*Q21</f>
        <v>402.52</v>
      </c>
      <c r="J21" s="18"/>
      <c r="K21" s="13"/>
      <c r="L21" s="19"/>
      <c r="M21" s="13"/>
      <c r="N21" s="13"/>
      <c r="O21" s="15"/>
      <c r="P21" s="15"/>
      <c r="Q21">
        <v>1</v>
      </c>
    </row>
    <row r="22" spans="1:18" ht="45" x14ac:dyDescent="0.2">
      <c r="A22" s="11">
        <v>3</v>
      </c>
      <c r="B22" s="17" t="s">
        <v>71</v>
      </c>
      <c r="C22" s="11">
        <v>0.4</v>
      </c>
      <c r="D22" s="11"/>
      <c r="E22" s="11">
        <v>0.28999999999999998</v>
      </c>
      <c r="F22" s="11" t="s">
        <v>73</v>
      </c>
      <c r="G22" s="11" t="s">
        <v>74</v>
      </c>
      <c r="H22" s="11">
        <v>611</v>
      </c>
      <c r="I22" s="33">
        <f>H22</f>
        <v>611</v>
      </c>
      <c r="J22" s="27"/>
      <c r="K22" s="13"/>
      <c r="L22" s="14"/>
      <c r="M22" s="13"/>
      <c r="N22" s="13"/>
      <c r="O22" s="15"/>
      <c r="P22" s="15"/>
      <c r="Q22">
        <v>1</v>
      </c>
    </row>
    <row r="23" spans="1:18" ht="50.1" customHeight="1" x14ac:dyDescent="0.2">
      <c r="A23" s="3" t="s">
        <v>0</v>
      </c>
      <c r="B23" s="3" t="s">
        <v>29</v>
      </c>
      <c r="C23" s="3" t="s">
        <v>0</v>
      </c>
      <c r="D23" s="3" t="s">
        <v>0</v>
      </c>
      <c r="E23" s="4" t="s">
        <v>0</v>
      </c>
      <c r="F23" s="3" t="s">
        <v>0</v>
      </c>
      <c r="G23" s="3" t="s">
        <v>0</v>
      </c>
      <c r="H23" s="5" t="s">
        <v>0</v>
      </c>
      <c r="I23" s="5">
        <f>SUM(I20:I22)</f>
        <v>1187.0241000000001</v>
      </c>
      <c r="J23" s="3"/>
      <c r="K23" s="3"/>
      <c r="L23" s="4"/>
      <c r="M23" s="3"/>
      <c r="N23" s="3"/>
      <c r="O23" s="5"/>
      <c r="P23" s="5"/>
    </row>
    <row r="26" spans="1:18" ht="15" x14ac:dyDescent="0.2">
      <c r="B26" s="16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6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">
      <c r="A5" t="s">
        <v>0</v>
      </c>
    </row>
    <row r="6" spans="1:16" x14ac:dyDescent="0.2">
      <c r="A6" s="55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">
      <c r="A7" s="56" t="s">
        <v>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14.25" customHeight="1" x14ac:dyDescent="0.2">
      <c r="A8" s="57" t="str">
        <f>т1!A8</f>
        <v>Год раскрытия информации: 2021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36.75" customHeight="1" x14ac:dyDescent="0.2">
      <c r="A9" s="59" t="s">
        <v>7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9" t="s">
        <v>8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9" t="str">
        <f>т1!A11</f>
        <v>Решение от утверждении инвестиционной программы отсутствует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">
      <c r="A12" s="56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">
      <c r="A13" s="59" t="s">
        <v>10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">
      <c r="A14" s="55" t="s">
        <v>45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">
      <c r="A15" s="60" t="s">
        <v>12</v>
      </c>
      <c r="B15" s="60" t="s">
        <v>13</v>
      </c>
      <c r="C15" s="60" t="s">
        <v>14</v>
      </c>
      <c r="D15" s="60" t="s">
        <v>0</v>
      </c>
      <c r="E15" s="60" t="s">
        <v>0</v>
      </c>
      <c r="F15" s="60" t="s">
        <v>0</v>
      </c>
      <c r="G15" s="60" t="s">
        <v>0</v>
      </c>
      <c r="H15" s="60" t="s">
        <v>0</v>
      </c>
      <c r="I15" s="60" t="s">
        <v>0</v>
      </c>
      <c r="J15" s="60" t="s">
        <v>15</v>
      </c>
      <c r="K15" s="60" t="s">
        <v>0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</row>
    <row r="16" spans="1:16" ht="48.75" customHeight="1" x14ac:dyDescent="0.2">
      <c r="A16" s="60" t="s">
        <v>0</v>
      </c>
      <c r="B16" s="60" t="s">
        <v>0</v>
      </c>
      <c r="C16" s="60" t="s">
        <v>16</v>
      </c>
      <c r="D16" s="60" t="s">
        <v>0</v>
      </c>
      <c r="E16" s="60" t="s">
        <v>0</v>
      </c>
      <c r="F16" s="60" t="s">
        <v>0</v>
      </c>
      <c r="G16" s="60" t="s">
        <v>0</v>
      </c>
      <c r="H16" s="60" t="s">
        <v>0</v>
      </c>
      <c r="I16" s="60" t="s">
        <v>0</v>
      </c>
      <c r="J16" s="6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филиала АО "Янтарьэнерго" "Восточные электрические сети" от 28.10.2019 № 527</v>
      </c>
      <c r="K16" s="60" t="s">
        <v>0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</row>
    <row r="17" spans="1:18" ht="30" customHeight="1" x14ac:dyDescent="0.2">
      <c r="A17" s="60" t="s">
        <v>0</v>
      </c>
      <c r="B17" s="60" t="s">
        <v>0</v>
      </c>
      <c r="C17" s="60" t="s">
        <v>17</v>
      </c>
      <c r="D17" s="60" t="s">
        <v>0</v>
      </c>
      <c r="E17" s="60" t="s">
        <v>0</v>
      </c>
      <c r="F17" s="60" t="s">
        <v>0</v>
      </c>
      <c r="G17" s="60" t="s">
        <v>18</v>
      </c>
      <c r="H17" s="60" t="s">
        <v>0</v>
      </c>
      <c r="I17" s="60" t="s">
        <v>0</v>
      </c>
      <c r="J17" s="60" t="s">
        <v>19</v>
      </c>
      <c r="K17" s="60" t="s">
        <v>0</v>
      </c>
      <c r="L17" s="60" t="s">
        <v>0</v>
      </c>
      <c r="M17" s="60" t="s">
        <v>0</v>
      </c>
      <c r="N17" s="60" t="s">
        <v>18</v>
      </c>
      <c r="O17" s="60" t="s">
        <v>0</v>
      </c>
      <c r="P17" s="60" t="s">
        <v>0</v>
      </c>
    </row>
    <row r="18" spans="1:18" ht="60" x14ac:dyDescent="0.2">
      <c r="A18" s="60" t="s">
        <v>0</v>
      </c>
      <c r="B18" s="60" t="s">
        <v>0</v>
      </c>
      <c r="C18" s="1" t="s">
        <v>20</v>
      </c>
      <c r="D18" s="1" t="s">
        <v>21</v>
      </c>
      <c r="E18" s="1" t="s">
        <v>22</v>
      </c>
      <c r="F18" s="1" t="s">
        <v>23</v>
      </c>
      <c r="G18" s="1" t="s">
        <v>24</v>
      </c>
      <c r="H18" s="1" t="s">
        <v>25</v>
      </c>
      <c r="I18" s="1" t="s">
        <v>26</v>
      </c>
      <c r="J18" s="1" t="s">
        <v>20</v>
      </c>
      <c r="K18" s="1" t="s">
        <v>21</v>
      </c>
      <c r="L18" s="1" t="s">
        <v>22</v>
      </c>
      <c r="M18" s="1" t="s">
        <v>23</v>
      </c>
      <c r="N18" s="1" t="s">
        <v>24</v>
      </c>
      <c r="O18" s="1" t="s">
        <v>25</v>
      </c>
      <c r="P18" s="1" t="s">
        <v>26</v>
      </c>
      <c r="Q18" s="1" t="s">
        <v>27</v>
      </c>
      <c r="R18" s="1" t="s">
        <v>28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29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30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"/>
  <sheetViews>
    <sheetView tabSelected="1" showOutlineSymbols="0" showWhiteSpace="0" zoomScale="90" zoomScaleNormal="90" workbookViewId="0">
      <selection activeCell="H1" sqref="H1:W1048576"/>
    </sheetView>
  </sheetViews>
  <sheetFormatPr defaultRowHeight="14.25" x14ac:dyDescent="0.2"/>
  <cols>
    <col min="1" max="1" width="10" style="31" bestFit="1" customWidth="1"/>
    <col min="2" max="2" width="25" style="31" bestFit="1" customWidth="1"/>
    <col min="3" max="3" width="18.75" style="31" customWidth="1"/>
    <col min="4" max="4" width="4.25" style="31" customWidth="1"/>
    <col min="5" max="5" width="9.125" style="31" customWidth="1"/>
    <col min="6" max="6" width="29.375" style="31" customWidth="1"/>
    <col min="7" max="7" width="11.5" style="31" customWidth="1"/>
    <col min="8" max="23" width="9" style="31" hidden="1" customWidth="1"/>
    <col min="24" max="25" width="9.875" style="31" bestFit="1" customWidth="1"/>
    <col min="26" max="16384" width="9" style="31"/>
  </cols>
  <sheetData>
    <row r="1" spans="1:25" x14ac:dyDescent="0.2">
      <c r="A1" s="31" t="s">
        <v>46</v>
      </c>
    </row>
    <row r="2" spans="1:25" ht="45" x14ac:dyDescent="0.2">
      <c r="A2" s="32" t="s">
        <v>12</v>
      </c>
      <c r="B2" s="32" t="s">
        <v>47</v>
      </c>
      <c r="C2" s="67" t="s">
        <v>14</v>
      </c>
      <c r="D2" s="68"/>
      <c r="E2" s="69"/>
      <c r="F2" s="34" t="s">
        <v>15</v>
      </c>
      <c r="G2" s="35"/>
    </row>
    <row r="3" spans="1:25" ht="135" x14ac:dyDescent="0.25">
      <c r="A3" s="32">
        <v>1</v>
      </c>
      <c r="B3" s="32" t="s">
        <v>48</v>
      </c>
      <c r="C3" s="64">
        <f>т3!I21+т4!I32+т5!I23</f>
        <v>7597.4841399999987</v>
      </c>
      <c r="D3" s="65"/>
      <c r="E3" s="66"/>
      <c r="F3" s="36"/>
      <c r="G3" s="37"/>
      <c r="Y3" s="38"/>
    </row>
    <row r="4" spans="1:25" ht="15.75" x14ac:dyDescent="0.2">
      <c r="A4" s="32">
        <v>2</v>
      </c>
      <c r="B4" s="32" t="s">
        <v>49</v>
      </c>
      <c r="C4" s="64">
        <f>C3*20%</f>
        <v>1519.4968279999998</v>
      </c>
      <c r="D4" s="65"/>
      <c r="E4" s="66"/>
      <c r="F4" s="36"/>
      <c r="G4" s="3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32">
        <v>3</v>
      </c>
      <c r="B5" s="32" t="s">
        <v>50</v>
      </c>
      <c r="C5" s="64">
        <f>C4+C3</f>
        <v>9116.980967999998</v>
      </c>
      <c r="D5" s="65"/>
      <c r="E5" s="66"/>
      <c r="F5" s="39"/>
      <c r="G5" s="4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25">
        <v>104.7</v>
      </c>
      <c r="S5" s="25">
        <v>104.7</v>
      </c>
      <c r="T5" s="25">
        <v>104.7</v>
      </c>
      <c r="U5" s="25">
        <v>104.7</v>
      </c>
      <c r="V5" s="25">
        <v>104.7</v>
      </c>
      <c r="W5" s="25">
        <v>104.7</v>
      </c>
    </row>
    <row r="6" spans="1:25" ht="60" x14ac:dyDescent="0.2">
      <c r="A6" s="32">
        <v>4</v>
      </c>
      <c r="B6" s="32" t="s">
        <v>51</v>
      </c>
      <c r="C6" s="64">
        <f>C7+(C5-C7)*((C10/C9*(K5+100)/200)+C11/C9*(L5+100)/200*K5/100+C12/C9*((M5+100)/200*L5/100*K5/100)+C13/C9*((N5+100)/200*M5/100*L5/100*K5/100)+C14/C9*((O5+100)/200*N5/100*M5/100*L5/100*K5/100)+C15/C9*((P5+100)/200*O5/100*N5/100*M5/100*L5/100*K5/100))</f>
        <v>11157.472807972204</v>
      </c>
      <c r="D6" s="65"/>
      <c r="E6" s="66"/>
      <c r="F6" s="39"/>
      <c r="G6" s="40"/>
    </row>
    <row r="7" spans="1:25" ht="75" x14ac:dyDescent="0.2">
      <c r="A7" s="32">
        <v>5</v>
      </c>
      <c r="B7" s="32" t="s">
        <v>52</v>
      </c>
      <c r="C7" s="70">
        <v>0</v>
      </c>
      <c r="D7" s="71"/>
      <c r="E7" s="72"/>
      <c r="F7" s="36"/>
      <c r="G7" s="37"/>
      <c r="H7" s="41"/>
      <c r="X7" s="41"/>
    </row>
    <row r="8" spans="1:25" ht="45" x14ac:dyDescent="0.2">
      <c r="A8" s="32">
        <v>6</v>
      </c>
      <c r="B8" s="32" t="s">
        <v>53</v>
      </c>
      <c r="C8" s="64">
        <f>C5-C7</f>
        <v>9116.980967999998</v>
      </c>
      <c r="D8" s="65"/>
      <c r="E8" s="66"/>
      <c r="F8" s="36"/>
      <c r="G8" s="37"/>
    </row>
    <row r="9" spans="1:25" ht="90" x14ac:dyDescent="0.25">
      <c r="A9" s="32">
        <v>7</v>
      </c>
      <c r="B9" s="32" t="s">
        <v>54</v>
      </c>
      <c r="C9" s="64">
        <f>SUM(C10:E15)</f>
        <v>8629.1072700000004</v>
      </c>
      <c r="D9" s="65"/>
      <c r="E9" s="66"/>
      <c r="F9" s="42"/>
      <c r="G9" s="43"/>
      <c r="X9" s="44"/>
    </row>
    <row r="10" spans="1:25" ht="15" x14ac:dyDescent="0.2">
      <c r="A10" s="32">
        <v>7.1</v>
      </c>
      <c r="B10" s="32" t="s">
        <v>55</v>
      </c>
      <c r="C10" s="64">
        <v>0</v>
      </c>
      <c r="D10" s="65"/>
      <c r="E10" s="66"/>
      <c r="F10" s="36"/>
      <c r="G10" s="37"/>
    </row>
    <row r="11" spans="1:25" ht="15" x14ac:dyDescent="0.2">
      <c r="A11" s="32">
        <v>7.2</v>
      </c>
      <c r="B11" s="32" t="s">
        <v>56</v>
      </c>
      <c r="C11" s="64">
        <v>0</v>
      </c>
      <c r="D11" s="65"/>
      <c r="E11" s="66"/>
      <c r="F11" s="45"/>
      <c r="G11" s="46"/>
    </row>
    <row r="12" spans="1:25" ht="15" x14ac:dyDescent="0.2">
      <c r="A12" s="32">
        <v>7.3</v>
      </c>
      <c r="B12" s="32" t="s">
        <v>57</v>
      </c>
      <c r="C12" s="64">
        <f>0.12849166*1000</f>
        <v>128.49166</v>
      </c>
      <c r="D12" s="65"/>
      <c r="E12" s="66"/>
      <c r="F12" s="45"/>
      <c r="G12" s="46"/>
    </row>
    <row r="13" spans="1:25" ht="15" x14ac:dyDescent="0.2">
      <c r="A13" s="32">
        <v>7.4</v>
      </c>
      <c r="B13" s="32" t="s">
        <v>58</v>
      </c>
      <c r="C13" s="64">
        <f>8.50061561*1000</f>
        <v>8500.6156100000007</v>
      </c>
      <c r="D13" s="65"/>
      <c r="E13" s="66"/>
      <c r="F13" s="36"/>
      <c r="G13" s="37"/>
    </row>
    <row r="14" spans="1:25" ht="15" x14ac:dyDescent="0.2">
      <c r="A14" s="32">
        <v>7.5</v>
      </c>
      <c r="B14" s="32" t="s">
        <v>59</v>
      </c>
      <c r="C14" s="64">
        <v>0</v>
      </c>
      <c r="D14" s="65"/>
      <c r="E14" s="66"/>
      <c r="F14" s="36"/>
      <c r="G14" s="37"/>
    </row>
    <row r="15" spans="1:25" ht="15" x14ac:dyDescent="0.2">
      <c r="A15" s="32">
        <v>7.6</v>
      </c>
      <c r="B15" s="32" t="s">
        <v>100</v>
      </c>
      <c r="C15" s="64">
        <v>0</v>
      </c>
      <c r="D15" s="65"/>
      <c r="E15" s="66"/>
      <c r="F15" s="36"/>
      <c r="G15" s="37"/>
    </row>
    <row r="16" spans="1:25" ht="75" x14ac:dyDescent="0.2">
      <c r="A16" s="32">
        <v>8</v>
      </c>
      <c r="B16" s="32" t="s">
        <v>60</v>
      </c>
      <c r="C16" s="64">
        <f>C6/1000</f>
        <v>11.157472807972205</v>
      </c>
      <c r="D16" s="65"/>
      <c r="E16" s="66"/>
      <c r="F16" s="36"/>
      <c r="G16" s="37"/>
    </row>
    <row r="17" spans="1:26" ht="105" x14ac:dyDescent="0.2">
      <c r="A17" s="32">
        <v>9</v>
      </c>
      <c r="B17" s="32" t="s">
        <v>61</v>
      </c>
      <c r="C17" s="73">
        <v>0</v>
      </c>
      <c r="D17" s="74"/>
      <c r="E17" s="75"/>
      <c r="F17" s="47"/>
      <c r="G17" s="48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49"/>
    </row>
    <row r="18" spans="1:26" ht="30" x14ac:dyDescent="0.2">
      <c r="A18" s="32">
        <v>10</v>
      </c>
      <c r="B18" s="32" t="s">
        <v>62</v>
      </c>
      <c r="C18" s="64">
        <f>(C17+C16)*1000</f>
        <v>11157.472807972204</v>
      </c>
      <c r="D18" s="65"/>
      <c r="E18" s="66"/>
      <c r="F18" s="36"/>
      <c r="G18" s="37"/>
      <c r="X18" s="41"/>
      <c r="Y18" s="50"/>
      <c r="Z18" s="51"/>
    </row>
    <row r="19" spans="1:26" x14ac:dyDescent="0.2">
      <c r="X19" s="41"/>
    </row>
  </sheetData>
  <mergeCells count="17">
    <mergeCell ref="C14:E14"/>
    <mergeCell ref="C15:E15"/>
    <mergeCell ref="C16:E16"/>
    <mergeCell ref="C17:E17"/>
    <mergeCell ref="C18:E18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2021-01-12T08:42:13Z</cp:lastPrinted>
  <dcterms:created xsi:type="dcterms:W3CDTF">2019-03-21T08:21:36Z</dcterms:created>
  <dcterms:modified xsi:type="dcterms:W3CDTF">2021-03-02T12:10:41Z</dcterms:modified>
</cp:coreProperties>
</file>