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H_16-0140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3" i="8" l="1"/>
  <c r="C12" i="8"/>
  <c r="A11" i="1" l="1"/>
  <c r="J16" i="6"/>
  <c r="C16" i="6"/>
  <c r="J16" i="5"/>
  <c r="C16" i="5"/>
  <c r="J16" i="4"/>
  <c r="C16" i="4"/>
  <c r="J16" i="3"/>
  <c r="C16" i="3"/>
  <c r="J16" i="2"/>
  <c r="C16" i="2"/>
  <c r="A8" i="6" l="1"/>
  <c r="A8" i="5"/>
  <c r="A8" i="4"/>
  <c r="A8" i="3"/>
  <c r="A8" i="2"/>
  <c r="C3" i="8"/>
  <c r="C4" i="8" s="1"/>
  <c r="C5" i="8" s="1"/>
  <c r="I21" i="5"/>
  <c r="I22" i="5"/>
  <c r="I20" i="5"/>
  <c r="I23" i="5" s="1"/>
  <c r="C9" i="8"/>
  <c r="C8" i="8" l="1"/>
  <c r="C6" i="8"/>
  <c r="C16" i="8" s="1"/>
  <c r="C18" i="8" s="1"/>
  <c r="A11" i="6" l="1"/>
  <c r="A11" i="5"/>
  <c r="A11" i="4"/>
  <c r="A11" i="3"/>
  <c r="A11" i="2"/>
</calcChain>
</file>

<file path=xl/sharedStrings.xml><?xml version="1.0" encoding="utf-8"?>
<sst xmlns="http://schemas.openxmlformats.org/spreadsheetml/2006/main" count="847" uniqueCount="65">
  <si>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</si>
  <si>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</si>
  <si>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</si>
  <si>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</si>
  <si>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</si>
  <si>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</si>
  <si>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</si>
  <si>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</si>
  <si>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Идентификатор инвестиционного проекта: H_16-0140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</si>
  <si>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</si>
  <si>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</si>
  <si>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</si>
  <si>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</si>
  <si>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</si>
  <si>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</si>
  <si>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</si>
  <si>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</si>
  <si>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</si>
  <si>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</si>
  <si>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</si>
  <si>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</si>
  <si>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</si>
  <si>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</si>
  <si>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</si>
  <si>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</si>
  <si>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</si>
  <si>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</si>
  <si>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</si>
  <si>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</si>
  <si>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</si>
  <si>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</si>
  <si>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</si>
  <si>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</si>
  <si>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1 км </t>
  </si>
  <si>
    <t xml:space="preserve">Таблица 5. Строительство (реконструкция) КЛ 6-500 кВ </t>
  </si>
  <si>
    <t xml:space="preserve">УНЦ КЛ 6-500 кВ (с алюминиевой жилой) </t>
  </si>
  <si>
    <t>240 мм2, алюминий</t>
  </si>
  <si>
    <t xml:space="preserve">УНЦ на устройство траншеи КЛ и восстановление благоустройства по трассе </t>
  </si>
  <si>
    <t>одна цепь КЛ благоустройство по трассе без учета восстановления газонов</t>
  </si>
  <si>
    <t>1 км по трассе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</si>
  <si>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</si>
  <si>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</si>
  <si>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</si>
  <si>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</si>
  <si>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</si>
  <si>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</si>
  <si>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</si>
  <si>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</si>
  <si>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</si>
  <si>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</si>
  <si>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</si>
  <si>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</si>
  <si>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</si>
  <si>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</si>
  <si>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</si>
  <si>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</si>
  <si>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</si>
  <si>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</si>
  <si>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</si>
  <si>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по КЛ </t>
  </si>
  <si>
    <t>П5-01</t>
  </si>
  <si>
    <t>К1-08-2</t>
  </si>
  <si>
    <t>Б2-02-1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</si>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</sst>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E1127_1023900764832_20_0_1602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 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">
        <v>63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30.75" customHeight="1" x14ac:dyDescent="0.2">
      <c r="A9" s="39" t="s">
        <v>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">
        <v>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ht="14.25" customHeight="1" x14ac:dyDescent="0.2">
      <c r="A11" s="44" t="str">
        <f>[1]т1!A11</f>
        <v>Решение от утверждении инвестиционной программы отсутствует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10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11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48" customHeight="1" x14ac:dyDescent="0.2">
      <c r="A16" s="41" t="s">
        <v>0</v>
      </c>
      <c r="B16" s="41" t="s">
        <v>0</v>
      </c>
      <c r="C16" s="42" t="s">
        <v>64</v>
      </c>
      <c r="D16" s="42" t="s">
        <v>0</v>
      </c>
      <c r="E16" s="42" t="s">
        <v>0</v>
      </c>
      <c r="F16" s="42" t="s">
        <v>0</v>
      </c>
      <c r="G16" s="42" t="s">
        <v>0</v>
      </c>
      <c r="H16" s="42" t="s">
        <v>0</v>
      </c>
      <c r="I16" s="42" t="s">
        <v>0</v>
      </c>
      <c r="J16" s="42" t="s">
        <v>64</v>
      </c>
      <c r="K16" s="42" t="s">
        <v>0</v>
      </c>
      <c r="L16" s="42" t="s">
        <v>0</v>
      </c>
      <c r="M16" s="42" t="s">
        <v>0</v>
      </c>
      <c r="N16" s="42" t="s">
        <v>0</v>
      </c>
      <c r="O16" s="42" t="s">
        <v>0</v>
      </c>
      <c r="P16" s="42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43" t="str">
        <f>т1!A8</f>
        <v>Год раскрытия информации: 2021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30.75" customHeight="1" x14ac:dyDescent="0.2">
      <c r="A9" s="39" t="s">
        <v>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">
        <v>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10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4.25" customHeight="1" x14ac:dyDescent="0.2">
      <c r="A8" s="43" t="str">
        <f>т1!A8</f>
        <v>Год раскрытия информации: 2021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22.5" customHeight="1" x14ac:dyDescent="0.2">
      <c r="A9" s="39" t="s">
        <v>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">
        <v>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10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4.25" customHeight="1" x14ac:dyDescent="0.2">
      <c r="A8" s="43" t="str">
        <f>т1!A8</f>
        <v>Год раскрытия информации: 2021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31.5" customHeight="1" x14ac:dyDescent="0.2">
      <c r="A9" s="39" t="s">
        <v>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">
        <v>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10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32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OutlineSymbols="0" showWhiteSpace="0" topLeftCell="A7" zoomScale="80" zoomScaleNormal="8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4.25" customHeight="1" x14ac:dyDescent="0.2">
      <c r="A8" s="43" t="str">
        <f>т1!A8</f>
        <v>Год раскрытия информации: 2021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39" customHeight="1" x14ac:dyDescent="0.2">
      <c r="A9" s="39" t="s">
        <v>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39" t="s">
        <v>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10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34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35</v>
      </c>
      <c r="C20" s="3">
        <v>15</v>
      </c>
      <c r="D20" s="3" t="s">
        <v>36</v>
      </c>
      <c r="E20" s="4">
        <v>0.26</v>
      </c>
      <c r="F20" s="3" t="s">
        <v>33</v>
      </c>
      <c r="G20" s="16" t="s">
        <v>61</v>
      </c>
      <c r="H20" s="5">
        <v>3055</v>
      </c>
      <c r="I20" s="5">
        <f>H20*E20*Q20</f>
        <v>881.67300000000012</v>
      </c>
      <c r="J20" s="3"/>
      <c r="K20" s="3"/>
      <c r="L20" s="4"/>
      <c r="M20" s="3"/>
      <c r="N20" s="16"/>
      <c r="O20" s="5"/>
      <c r="P20" s="5"/>
      <c r="Q20">
        <v>1.1100000000000001</v>
      </c>
      <c r="R20" t="s">
        <v>0</v>
      </c>
    </row>
    <row r="21" spans="1:18" ht="50.1" customHeight="1" x14ac:dyDescent="0.2">
      <c r="A21" s="3">
        <v>2</v>
      </c>
      <c r="B21" s="3" t="s">
        <v>37</v>
      </c>
      <c r="C21" s="3">
        <v>15</v>
      </c>
      <c r="D21" s="3" t="s">
        <v>38</v>
      </c>
      <c r="E21" s="4">
        <v>0.26</v>
      </c>
      <c r="F21" s="3" t="s">
        <v>39</v>
      </c>
      <c r="G21" s="16" t="s">
        <v>62</v>
      </c>
      <c r="H21" s="5">
        <v>1428</v>
      </c>
      <c r="I21" s="5">
        <f t="shared" ref="I21:I22" si="0">H21*E21*Q21</f>
        <v>371.28000000000003</v>
      </c>
      <c r="J21" s="3"/>
      <c r="K21" s="3"/>
      <c r="L21" s="4"/>
      <c r="M21" s="3"/>
      <c r="N21" s="16"/>
      <c r="O21" s="5"/>
      <c r="P21" s="5"/>
      <c r="Q21">
        <v>1</v>
      </c>
      <c r="R21" t="s">
        <v>0</v>
      </c>
    </row>
    <row r="22" spans="1:18" s="6" customFormat="1" ht="50.1" customHeight="1" x14ac:dyDescent="0.2">
      <c r="A22" s="13">
        <v>3</v>
      </c>
      <c r="B22" s="13" t="s">
        <v>59</v>
      </c>
      <c r="C22" s="3">
        <v>15</v>
      </c>
      <c r="D22" s="13"/>
      <c r="E22" s="14">
        <v>1</v>
      </c>
      <c r="F22" s="13" t="s">
        <v>39</v>
      </c>
      <c r="G22" s="13" t="s">
        <v>60</v>
      </c>
      <c r="H22" s="15">
        <v>611</v>
      </c>
      <c r="I22" s="5">
        <f t="shared" si="0"/>
        <v>611</v>
      </c>
      <c r="J22" s="3"/>
      <c r="K22" s="13"/>
      <c r="L22" s="14"/>
      <c r="M22" s="13"/>
      <c r="N22" s="13"/>
      <c r="O22" s="15"/>
      <c r="P22" s="5"/>
      <c r="Q22" s="6">
        <v>1</v>
      </c>
      <c r="R22" s="6" t="s">
        <v>0</v>
      </c>
    </row>
    <row r="23" spans="1:18" ht="50.1" customHeight="1" x14ac:dyDescent="0.2">
      <c r="A23" s="3" t="s">
        <v>0</v>
      </c>
      <c r="B23" s="3" t="s">
        <v>28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1863.9530000000002</v>
      </c>
      <c r="J23" s="3"/>
      <c r="K23" s="3"/>
      <c r="L23" s="4"/>
      <c r="M23" s="3"/>
      <c r="N23" s="3"/>
      <c r="O23" s="5"/>
      <c r="P23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5" t="s">
        <v>1</v>
      </c>
      <c r="P1" s="45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5" t="s">
        <v>2</v>
      </c>
      <c r="P2" s="45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5" t="s">
        <v>3</v>
      </c>
      <c r="P3" s="45" t="s">
        <v>0</v>
      </c>
    </row>
    <row r="4" spans="1:16" ht="45" customHeight="1" x14ac:dyDescent="0.2">
      <c r="A4" s="46" t="s">
        <v>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x14ac:dyDescent="0.2">
      <c r="A5" t="s">
        <v>0</v>
      </c>
    </row>
    <row r="6" spans="1:16" x14ac:dyDescent="0.2">
      <c r="A6" s="40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4.25" customHeight="1" x14ac:dyDescent="0.2">
      <c r="A8" s="43" t="str">
        <f>т1!A8</f>
        <v>Год раскрытия информации: 2021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23.25" customHeight="1" x14ac:dyDescent="0.2">
      <c r="A9" s="39" t="s">
        <v>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x14ac:dyDescent="0.2">
      <c r="A10" s="44" t="s">
        <v>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2">
      <c r="A11" s="39" t="str">
        <f>т1!A11</f>
        <v>Решение от утверждении инвестиционной программы отсутствует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2">
      <c r="A12" s="37" t="s">
        <v>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9" t="s">
        <v>10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40" t="s">
        <v>40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2">
      <c r="A15" s="41" t="s">
        <v>12</v>
      </c>
      <c r="B15" s="41" t="s">
        <v>13</v>
      </c>
      <c r="C15" s="41" t="s">
        <v>14</v>
      </c>
      <c r="D15" s="41" t="s">
        <v>0</v>
      </c>
      <c r="E15" s="41" t="s">
        <v>0</v>
      </c>
      <c r="F15" s="41" t="s">
        <v>0</v>
      </c>
      <c r="G15" s="41" t="s">
        <v>0</v>
      </c>
      <c r="H15" s="41" t="s">
        <v>0</v>
      </c>
      <c r="I15" s="41" t="s">
        <v>0</v>
      </c>
      <c r="J15" s="41" t="s">
        <v>15</v>
      </c>
      <c r="K15" s="41" t="s">
        <v>0</v>
      </c>
      <c r="L15" s="41" t="s">
        <v>0</v>
      </c>
      <c r="M15" s="41" t="s">
        <v>0</v>
      </c>
      <c r="N15" s="41" t="s">
        <v>0</v>
      </c>
      <c r="O15" s="41" t="s">
        <v>0</v>
      </c>
      <c r="P15" s="41" t="s">
        <v>0</v>
      </c>
    </row>
    <row r="16" spans="1:16" ht="30" customHeight="1" x14ac:dyDescent="0.2">
      <c r="A16" s="41" t="s">
        <v>0</v>
      </c>
      <c r="B16" s="41" t="s">
        <v>0</v>
      </c>
      <c r="C16" s="4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D16" s="41" t="s">
        <v>0</v>
      </c>
      <c r="E16" s="41" t="s">
        <v>0</v>
      </c>
      <c r="F16" s="41" t="s">
        <v>0</v>
      </c>
      <c r="G16" s="41" t="s">
        <v>0</v>
      </c>
      <c r="H16" s="41" t="s">
        <v>0</v>
      </c>
      <c r="I16" s="41" t="s">
        <v>0</v>
      </c>
      <c r="J16" s="4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Приказ филиала АО "Янтарьэнерго" "Западные электрические сети" от 17.04.2020 № 362</v>
      </c>
      <c r="K16" s="41" t="s">
        <v>0</v>
      </c>
      <c r="L16" s="41" t="s">
        <v>0</v>
      </c>
      <c r="M16" s="41" t="s">
        <v>0</v>
      </c>
      <c r="N16" s="41" t="s">
        <v>0</v>
      </c>
      <c r="O16" s="41" t="s">
        <v>0</v>
      </c>
      <c r="P16" s="41" t="s">
        <v>0</v>
      </c>
    </row>
    <row r="17" spans="1:18" ht="30" customHeight="1" x14ac:dyDescent="0.2">
      <c r="A17" s="41" t="s">
        <v>0</v>
      </c>
      <c r="B17" s="41" t="s">
        <v>0</v>
      </c>
      <c r="C17" s="41" t="s">
        <v>16</v>
      </c>
      <c r="D17" s="41" t="s">
        <v>0</v>
      </c>
      <c r="E17" s="41" t="s">
        <v>0</v>
      </c>
      <c r="F17" s="41" t="s">
        <v>0</v>
      </c>
      <c r="G17" s="41" t="s">
        <v>17</v>
      </c>
      <c r="H17" s="41" t="s">
        <v>0</v>
      </c>
      <c r="I17" s="41" t="s">
        <v>0</v>
      </c>
      <c r="J17" s="41" t="s">
        <v>18</v>
      </c>
      <c r="K17" s="41" t="s">
        <v>0</v>
      </c>
      <c r="L17" s="41" t="s">
        <v>0</v>
      </c>
      <c r="M17" s="41" t="s">
        <v>0</v>
      </c>
      <c r="N17" s="41" t="s">
        <v>17</v>
      </c>
      <c r="O17" s="41" t="s">
        <v>0</v>
      </c>
      <c r="P17" s="41" t="s">
        <v>0</v>
      </c>
    </row>
    <row r="18" spans="1:18" ht="60" x14ac:dyDescent="0.2">
      <c r="A18" s="41" t="s">
        <v>0</v>
      </c>
      <c r="B18" s="41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18" bestFit="1" customWidth="1"/>
    <col min="2" max="2" width="25" style="18" bestFit="1" customWidth="1"/>
    <col min="3" max="3" width="18.75" style="18" customWidth="1"/>
    <col min="4" max="4" width="4.25" style="18" customWidth="1"/>
    <col min="5" max="5" width="9.125" style="18" customWidth="1"/>
    <col min="6" max="6" width="29.375" style="18" customWidth="1"/>
    <col min="7" max="7" width="11.5" style="18" customWidth="1"/>
    <col min="8" max="23" width="9" style="18" hidden="1" customWidth="1"/>
    <col min="24" max="25" width="9.875" style="18" bestFit="1" customWidth="1"/>
    <col min="26" max="16384" width="9" style="18"/>
  </cols>
  <sheetData>
    <row r="1" spans="1:25" x14ac:dyDescent="0.2">
      <c r="A1" s="18" t="s">
        <v>41</v>
      </c>
    </row>
    <row r="2" spans="1:25" ht="45" x14ac:dyDescent="0.2">
      <c r="A2" s="12" t="s">
        <v>12</v>
      </c>
      <c r="B2" s="12" t="s">
        <v>42</v>
      </c>
      <c r="C2" s="50" t="s">
        <v>14</v>
      </c>
      <c r="D2" s="51"/>
      <c r="E2" s="52"/>
      <c r="F2" s="19" t="s">
        <v>15</v>
      </c>
      <c r="G2" s="20"/>
    </row>
    <row r="3" spans="1:25" ht="135" x14ac:dyDescent="0.25">
      <c r="A3" s="12">
        <v>1</v>
      </c>
      <c r="B3" s="12" t="s">
        <v>43</v>
      </c>
      <c r="C3" s="47">
        <f>т5!I23</f>
        <v>1863.9530000000002</v>
      </c>
      <c r="D3" s="48"/>
      <c r="E3" s="49"/>
      <c r="F3" s="21"/>
      <c r="G3" s="22"/>
      <c r="Y3" s="23"/>
    </row>
    <row r="4" spans="1:25" ht="15.75" x14ac:dyDescent="0.2">
      <c r="A4" s="12">
        <v>2</v>
      </c>
      <c r="B4" s="12" t="s">
        <v>44</v>
      </c>
      <c r="C4" s="47">
        <f>C3*20%</f>
        <v>372.79060000000004</v>
      </c>
      <c r="D4" s="48"/>
      <c r="E4" s="49"/>
      <c r="F4" s="21"/>
      <c r="G4" s="22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45</v>
      </c>
      <c r="C5" s="47">
        <f>C4+C3</f>
        <v>2236.7436000000002</v>
      </c>
      <c r="D5" s="48"/>
      <c r="E5" s="49"/>
      <c r="F5" s="24"/>
      <c r="G5" s="25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7">
        <v>104.7</v>
      </c>
      <c r="S5" s="17">
        <v>104.7</v>
      </c>
      <c r="T5" s="17">
        <v>104.7</v>
      </c>
      <c r="U5" s="17">
        <v>104.7</v>
      </c>
      <c r="V5" s="17">
        <v>104.7</v>
      </c>
      <c r="W5" s="17">
        <v>104.7</v>
      </c>
    </row>
    <row r="6" spans="1:25" ht="60" x14ac:dyDescent="0.2">
      <c r="A6" s="12">
        <v>4</v>
      </c>
      <c r="B6" s="12" t="s">
        <v>46</v>
      </c>
      <c r="C6" s="47">
        <f>C7+(C5-C7)*((C10/C9*(K5+100)/200)+C11/C9*(L5+100)/200*K5/100+C12/C9*((M5+100)/200*L5/100*K5/100)+C13/C9*((N5+100)/200*M5/100*L5/100*K5/100)+C14/C9*((O5+100)/200*N5/100*M5/100*L5/100*K5/100)+C15/C9*((P5+100)/200*O5/100*N5/100*M5/100*L5/100*K5/100))</f>
        <v>2733.8151624558332</v>
      </c>
      <c r="D6" s="48"/>
      <c r="E6" s="49"/>
      <c r="F6" s="24"/>
      <c r="G6" s="25"/>
    </row>
    <row r="7" spans="1:25" ht="75" x14ac:dyDescent="0.2">
      <c r="A7" s="12">
        <v>5</v>
      </c>
      <c r="B7" s="12" t="s">
        <v>47</v>
      </c>
      <c r="C7" s="53">
        <v>0</v>
      </c>
      <c r="D7" s="54"/>
      <c r="E7" s="55"/>
      <c r="F7" s="21"/>
      <c r="G7" s="22"/>
      <c r="H7" s="26"/>
      <c r="X7" s="26"/>
    </row>
    <row r="8" spans="1:25" ht="45" x14ac:dyDescent="0.2">
      <c r="A8" s="12">
        <v>6</v>
      </c>
      <c r="B8" s="12" t="s">
        <v>48</v>
      </c>
      <c r="C8" s="47">
        <f>C5-C7</f>
        <v>2236.7436000000002</v>
      </c>
      <c r="D8" s="48"/>
      <c r="E8" s="49"/>
      <c r="F8" s="21"/>
      <c r="G8" s="22"/>
    </row>
    <row r="9" spans="1:25" ht="90" x14ac:dyDescent="0.25">
      <c r="A9" s="12">
        <v>7</v>
      </c>
      <c r="B9" s="12" t="s">
        <v>49</v>
      </c>
      <c r="C9" s="47">
        <f>SUM(C10:E15)</f>
        <v>2096.4513399999996</v>
      </c>
      <c r="D9" s="48"/>
      <c r="E9" s="49"/>
      <c r="F9" s="27"/>
      <c r="G9" s="28"/>
      <c r="X9" s="29"/>
    </row>
    <row r="10" spans="1:25" ht="15" x14ac:dyDescent="0.2">
      <c r="A10" s="12">
        <v>7.1</v>
      </c>
      <c r="B10" s="12" t="s">
        <v>50</v>
      </c>
      <c r="C10" s="47">
        <v>0</v>
      </c>
      <c r="D10" s="48"/>
      <c r="E10" s="49"/>
      <c r="F10" s="21"/>
      <c r="G10" s="22"/>
    </row>
    <row r="11" spans="1:25" ht="15" x14ac:dyDescent="0.2">
      <c r="A11" s="12">
        <v>7.2</v>
      </c>
      <c r="B11" s="12" t="s">
        <v>51</v>
      </c>
      <c r="C11" s="47">
        <v>0</v>
      </c>
      <c r="D11" s="48"/>
      <c r="E11" s="49"/>
      <c r="F11" s="30"/>
      <c r="G11" s="31"/>
    </row>
    <row r="12" spans="1:25" ht="15" x14ac:dyDescent="0.2">
      <c r="A12" s="12">
        <v>7.3</v>
      </c>
      <c r="B12" s="12" t="s">
        <v>52</v>
      </c>
      <c r="C12" s="47">
        <f>0.082*1000</f>
        <v>82</v>
      </c>
      <c r="D12" s="48"/>
      <c r="E12" s="49"/>
      <c r="F12" s="30"/>
      <c r="G12" s="31"/>
    </row>
    <row r="13" spans="1:25" ht="15" x14ac:dyDescent="0.2">
      <c r="A13" s="12">
        <v>7.4</v>
      </c>
      <c r="B13" s="12" t="s">
        <v>53</v>
      </c>
      <c r="C13" s="47">
        <f>2.01445134*1000</f>
        <v>2014.4513399999998</v>
      </c>
      <c r="D13" s="48"/>
      <c r="E13" s="49"/>
      <c r="F13" s="21"/>
      <c r="G13" s="22"/>
    </row>
    <row r="14" spans="1:25" ht="15" x14ac:dyDescent="0.2">
      <c r="A14" s="12">
        <v>7.5</v>
      </c>
      <c r="B14" s="12" t="s">
        <v>54</v>
      </c>
      <c r="C14" s="47">
        <v>0</v>
      </c>
      <c r="D14" s="48"/>
      <c r="E14" s="49"/>
      <c r="F14" s="21"/>
      <c r="G14" s="22"/>
    </row>
    <row r="15" spans="1:25" ht="15" x14ac:dyDescent="0.2">
      <c r="A15" s="12">
        <v>7.6</v>
      </c>
      <c r="B15" s="12" t="s">
        <v>58</v>
      </c>
      <c r="C15" s="47">
        <v>0</v>
      </c>
      <c r="D15" s="48"/>
      <c r="E15" s="49"/>
      <c r="F15" s="21"/>
      <c r="G15" s="22"/>
    </row>
    <row r="16" spans="1:25" ht="75" x14ac:dyDescent="0.2">
      <c r="A16" s="12">
        <v>8</v>
      </c>
      <c r="B16" s="12" t="s">
        <v>55</v>
      </c>
      <c r="C16" s="47">
        <f>C6/1000</f>
        <v>2.7338151624558331</v>
      </c>
      <c r="D16" s="48"/>
      <c r="E16" s="49"/>
      <c r="F16" s="21"/>
      <c r="G16" s="22"/>
    </row>
    <row r="17" spans="1:26" ht="105" x14ac:dyDescent="0.2">
      <c r="A17" s="12">
        <v>9</v>
      </c>
      <c r="B17" s="12" t="s">
        <v>56</v>
      </c>
      <c r="C17" s="56">
        <v>0</v>
      </c>
      <c r="D17" s="57"/>
      <c r="E17" s="58"/>
      <c r="F17" s="32"/>
      <c r="G17" s="33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34"/>
    </row>
    <row r="18" spans="1:26" ht="30" x14ac:dyDescent="0.2">
      <c r="A18" s="12">
        <v>10</v>
      </c>
      <c r="B18" s="12" t="s">
        <v>57</v>
      </c>
      <c r="C18" s="47">
        <f>(C17+C16)*1000</f>
        <v>2733.8151624558332</v>
      </c>
      <c r="D18" s="48"/>
      <c r="E18" s="49"/>
      <c r="F18" s="21"/>
      <c r="G18" s="22"/>
      <c r="X18" s="26"/>
      <c r="Y18" s="35"/>
      <c r="Z18" s="36"/>
    </row>
    <row r="19" spans="1:26" x14ac:dyDescent="0.2">
      <c r="X19" s="26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2019-03-20T12:42:09Z</dcterms:created>
  <dcterms:modified xsi:type="dcterms:W3CDTF">2021-03-23T12:39:36Z</dcterms:modified>
</cp:coreProperties>
</file>