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H_16-0141\"/>
    </mc:Choice>
  </mc:AlternateContent>
  <bookViews>
    <workbookView xWindow="0" yWindow="0" windowWidth="28800" windowHeight="124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 iterate="1"/>
</workbook>
</file>

<file path=xl/calcChain.xml><?xml version="1.0" encoding="utf-8"?>
<calcChain xmlns="http://schemas.openxmlformats.org/spreadsheetml/2006/main">
  <c r="C13" i="8" l="1"/>
  <c r="C12" i="8"/>
  <c r="A11" i="1" l="1"/>
  <c r="J16" i="6"/>
  <c r="C16" i="6"/>
  <c r="J16" i="5"/>
  <c r="C16" i="5"/>
  <c r="J16" i="4"/>
  <c r="C16" i="4"/>
  <c r="J16" i="3"/>
  <c r="C16" i="3"/>
  <c r="J16" i="2"/>
  <c r="C16" i="2"/>
  <c r="A8" i="6" l="1"/>
  <c r="A8" i="5"/>
  <c r="A8" i="4"/>
  <c r="A8" i="3"/>
  <c r="A8" i="2"/>
  <c r="C3" i="8"/>
  <c r="C4" i="8" s="1"/>
  <c r="C5" i="8" s="1"/>
  <c r="C9" i="8"/>
  <c r="I21" i="5"/>
  <c r="I22" i="5"/>
  <c r="I20" i="5"/>
  <c r="C8" i="8" l="1"/>
  <c r="C6" i="8"/>
  <c r="C16" i="8" s="1"/>
  <c r="C18" i="8"/>
  <c r="I23" i="5"/>
  <c r="A11" i="6" l="1"/>
  <c r="A11" i="5"/>
  <c r="A11" i="4"/>
  <c r="A11" i="3"/>
  <c r="A11" i="2"/>
</calcChain>
</file>

<file path=xl/sharedStrings.xml><?xml version="1.0" encoding="utf-8"?>
<sst xmlns="http://schemas.openxmlformats.org/spreadsheetml/2006/main" count="847" uniqueCount="65">
  <si>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</si>
  <si>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</si>
  <si>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</si>
  <si>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</si>
  <si>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</si>
  <si>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</si>
  <si>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</si>
  <si>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Наименование инвестиционного проекта: Реконструкция КЛ 15 кВ 15-180 (инв.№ 5115436) от ПС О-1 до опоры № 1 ВЛ 15 кВ 15-180 с заменой  кабеля на кабель большего сечения протяженностью 0,12 км, установка на опоре №1 отключающего пункта</t>
  </si>
  <si>
    <t>Идентификатор инвестиционного проекта: H_16-0141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</si>
  <si>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</si>
  <si>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</si>
  <si>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</si>
  <si>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</si>
  <si>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</si>
  <si>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</si>
  <si>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</si>
  <si>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</si>
  <si>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</si>
  <si>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</si>
  <si>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</si>
  <si>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</si>
  <si>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</si>
  <si>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</si>
  <si>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</si>
  <si>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</si>
  <si>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</si>
  <si>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</si>
  <si>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</si>
  <si>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</si>
  <si>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</si>
  <si>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</si>
  <si>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</si>
  <si>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</si>
  <si>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1 км </t>
  </si>
  <si>
    <t xml:space="preserve">Таблица 5. Строительство (реконструкция) КЛ 6-500 кВ </t>
  </si>
  <si>
    <t xml:space="preserve">УНЦ КЛ 6-500 кВ (с алюминиевой жилой) </t>
  </si>
  <si>
    <t>240 мм2, алюминий</t>
  </si>
  <si>
    <t xml:space="preserve">УНЦ на устройство траншеи КЛ и восстановление благоустройства по трассе </t>
  </si>
  <si>
    <t>одна цепь КЛ благоустройство по трассе без учета восстановления газонов</t>
  </si>
  <si>
    <t>1 км по трассе</t>
  </si>
  <si>
    <t xml:space="preserve">Затраты на проектно-изыскательские работы по КЛ </t>
  </si>
  <si>
    <t>П5-01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</si>
  <si>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</si>
  <si>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</si>
  <si>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</si>
  <si>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</si>
  <si>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</si>
  <si>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</si>
  <si>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</si>
  <si>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</si>
  <si>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</si>
  <si>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</si>
  <si>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</si>
  <si>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</si>
  <si>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</si>
  <si>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</si>
  <si>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</si>
  <si>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</si>
  <si>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</si>
  <si>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</si>
  <si>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</si>
  <si>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>Б2-02-1</t>
  </si>
  <si>
    <t>К1-08-2</t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</si>
  <si>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</si>
  <si>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"Западные электрические сети" от 17.04.2020 № 361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</si>
</sst>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"/>
    <numFmt numFmtId="165" formatCode="_-* #,##0.0\ _₽_-;\-* #,##0.0\ _₽_-;_-* &quot;-&quot;?\ _₽_-;_-@_-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56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1" fontId="1" fillId="0" borderId="2" xfId="1" applyNumberFormat="1" applyFont="1" applyBorder="1" applyAlignment="1">
      <alignment horizontal="center" vertical="center" wrapText="1"/>
    </xf>
    <xf numFmtId="165" fontId="11" fillId="2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4" fontId="15" fillId="0" borderId="0" xfId="0" applyNumberFormat="1" applyFont="1" applyFill="1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0" xfId="0" applyNumberFormat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16" fillId="0" borderId="0" xfId="0" applyNumberFormat="1" applyFont="1"/>
    <xf numFmtId="0" fontId="16" fillId="0" borderId="0" xfId="0" applyFont="1"/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6" fillId="0" borderId="0" xfId="1" applyFont="1" applyAlignment="1">
      <alignment horizontal="left" vertical="top" wrapText="1"/>
    </xf>
    <xf numFmtId="0" fontId="1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4" fontId="10" fillId="2" borderId="6" xfId="0" applyNumberFormat="1" applyFont="1" applyFill="1" applyBorder="1" applyAlignment="1">
      <alignment horizontal="right" vertical="center"/>
    </xf>
    <xf numFmtId="4" fontId="10" fillId="2" borderId="7" xfId="0" applyNumberFormat="1" applyFont="1" applyFill="1" applyBorder="1" applyAlignment="1">
      <alignment horizontal="right" vertical="center"/>
    </xf>
    <xf numFmtId="4" fontId="10" fillId="2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E1127_1023900764832_20_0_16027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 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11" sqref="A11:XFD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4" t="s">
        <v>1</v>
      </c>
      <c r="P1" s="34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4" t="s">
        <v>2</v>
      </c>
      <c r="P2" s="34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4" t="s">
        <v>3</v>
      </c>
      <c r="P3" s="34" t="s">
        <v>0</v>
      </c>
    </row>
    <row r="4" spans="1:16" ht="45" customHeight="1" x14ac:dyDescent="0.2">
      <c r="A4" s="35" t="s">
        <v>4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</row>
    <row r="5" spans="1:16" x14ac:dyDescent="0.2">
      <c r="A5" t="s">
        <v>0</v>
      </c>
    </row>
    <row r="6" spans="1:16" x14ac:dyDescent="0.2">
      <c r="A6" s="37" t="s">
        <v>5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</row>
    <row r="7" spans="1:16" x14ac:dyDescent="0.2">
      <c r="A7" s="38" t="s">
        <v>6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</row>
    <row r="8" spans="1:16" x14ac:dyDescent="0.2">
      <c r="A8" s="39" t="s">
        <v>63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</row>
    <row r="9" spans="1:16" ht="24" customHeight="1" x14ac:dyDescent="0.2">
      <c r="A9" s="40" t="s">
        <v>7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</row>
    <row r="10" spans="1:16" x14ac:dyDescent="0.2">
      <c r="A10" s="40" t="s">
        <v>8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</row>
    <row r="11" spans="1:16" s="15" customFormat="1" ht="14.25" customHeight="1" x14ac:dyDescent="0.2">
      <c r="A11" s="41" t="str">
        <f>[1]т1!A11</f>
        <v>Решение от утверждении инвестиционной программы отсутствует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</row>
    <row r="12" spans="1:16" x14ac:dyDescent="0.2">
      <c r="A12" s="38" t="s">
        <v>9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</row>
    <row r="13" spans="1:16" x14ac:dyDescent="0.2">
      <c r="A13" s="40" t="s">
        <v>10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</row>
    <row r="14" spans="1:16" x14ac:dyDescent="0.2">
      <c r="A14" s="37" t="s">
        <v>11</v>
      </c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</row>
    <row r="15" spans="1:16" x14ac:dyDescent="0.2">
      <c r="A15" s="42" t="s">
        <v>12</v>
      </c>
      <c r="B15" s="42" t="s">
        <v>13</v>
      </c>
      <c r="C15" s="42" t="s">
        <v>14</v>
      </c>
      <c r="D15" s="42" t="s">
        <v>0</v>
      </c>
      <c r="E15" s="42" t="s">
        <v>0</v>
      </c>
      <c r="F15" s="42" t="s">
        <v>0</v>
      </c>
      <c r="G15" s="42" t="s">
        <v>0</v>
      </c>
      <c r="H15" s="42" t="s">
        <v>0</v>
      </c>
      <c r="I15" s="42" t="s">
        <v>0</v>
      </c>
      <c r="J15" s="42" t="s">
        <v>15</v>
      </c>
      <c r="K15" s="42" t="s">
        <v>0</v>
      </c>
      <c r="L15" s="42" t="s">
        <v>0</v>
      </c>
      <c r="M15" s="42" t="s">
        <v>0</v>
      </c>
      <c r="N15" s="42" t="s">
        <v>0</v>
      </c>
      <c r="O15" s="42" t="s">
        <v>0</v>
      </c>
      <c r="P15" s="42" t="s">
        <v>0</v>
      </c>
    </row>
    <row r="16" spans="1:16" ht="45.75" customHeight="1" x14ac:dyDescent="0.2">
      <c r="A16" s="42" t="s">
        <v>0</v>
      </c>
      <c r="B16" s="42" t="s">
        <v>0</v>
      </c>
      <c r="C16" s="43" t="s">
        <v>64</v>
      </c>
      <c r="D16" s="43" t="s">
        <v>0</v>
      </c>
      <c r="E16" s="43" t="s">
        <v>0</v>
      </c>
      <c r="F16" s="43" t="s">
        <v>0</v>
      </c>
      <c r="G16" s="43" t="s">
        <v>0</v>
      </c>
      <c r="H16" s="43" t="s">
        <v>0</v>
      </c>
      <c r="I16" s="43" t="s">
        <v>0</v>
      </c>
      <c r="J16" s="43" t="s">
        <v>64</v>
      </c>
      <c r="K16" s="43" t="s">
        <v>0</v>
      </c>
      <c r="L16" s="43" t="s">
        <v>0</v>
      </c>
      <c r="M16" s="43" t="s">
        <v>0</v>
      </c>
      <c r="N16" s="43" t="s">
        <v>0</v>
      </c>
      <c r="O16" s="43" t="s">
        <v>0</v>
      </c>
      <c r="P16" s="43" t="s">
        <v>0</v>
      </c>
    </row>
    <row r="17" spans="1:18" ht="30" customHeight="1" x14ac:dyDescent="0.2">
      <c r="A17" s="42" t="s">
        <v>0</v>
      </c>
      <c r="B17" s="42" t="s">
        <v>0</v>
      </c>
      <c r="C17" s="42" t="s">
        <v>16</v>
      </c>
      <c r="D17" s="42" t="s">
        <v>0</v>
      </c>
      <c r="E17" s="42" t="s">
        <v>0</v>
      </c>
      <c r="F17" s="42" t="s">
        <v>0</v>
      </c>
      <c r="G17" s="42" t="s">
        <v>17</v>
      </c>
      <c r="H17" s="42" t="s">
        <v>0</v>
      </c>
      <c r="I17" s="42" t="s">
        <v>0</v>
      </c>
      <c r="J17" s="42" t="s">
        <v>18</v>
      </c>
      <c r="K17" s="42" t="s">
        <v>0</v>
      </c>
      <c r="L17" s="42" t="s">
        <v>0</v>
      </c>
      <c r="M17" s="42" t="s">
        <v>0</v>
      </c>
      <c r="N17" s="42" t="s">
        <v>17</v>
      </c>
      <c r="O17" s="42" t="s">
        <v>0</v>
      </c>
      <c r="P17" s="42" t="s">
        <v>0</v>
      </c>
    </row>
    <row r="18" spans="1:18" ht="60" x14ac:dyDescent="0.2">
      <c r="A18" s="42" t="s">
        <v>0</v>
      </c>
      <c r="B18" s="42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28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29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4" workbookViewId="0">
      <selection activeCell="A12" sqref="A12:P12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4" t="s">
        <v>1</v>
      </c>
      <c r="P1" s="34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4" t="s">
        <v>2</v>
      </c>
      <c r="P2" s="34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4" t="s">
        <v>3</v>
      </c>
      <c r="P3" s="34" t="s">
        <v>0</v>
      </c>
    </row>
    <row r="4" spans="1:16" ht="45" customHeight="1" x14ac:dyDescent="0.2">
      <c r="A4" s="35" t="s">
        <v>4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</row>
    <row r="5" spans="1:16" x14ac:dyDescent="0.2">
      <c r="A5" t="s">
        <v>0</v>
      </c>
    </row>
    <row r="6" spans="1:16" x14ac:dyDescent="0.2">
      <c r="A6" s="37" t="s">
        <v>5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</row>
    <row r="7" spans="1:16" x14ac:dyDescent="0.2">
      <c r="A7" s="38" t="s">
        <v>6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</row>
    <row r="8" spans="1:16" x14ac:dyDescent="0.2">
      <c r="A8" s="39" t="str">
        <f>т1!A8</f>
        <v>Год раскрытия информации: 2021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</row>
    <row r="9" spans="1:16" ht="24.75" customHeight="1" x14ac:dyDescent="0.2">
      <c r="A9" s="40" t="s">
        <v>7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</row>
    <row r="10" spans="1:16" x14ac:dyDescent="0.2">
      <c r="A10" s="40" t="s">
        <v>8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</row>
    <row r="11" spans="1:16" x14ac:dyDescent="0.2">
      <c r="A11" s="40" t="str">
        <f>т1!A11</f>
        <v>Решение от утверждении инвестиционной программы отсутствует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</row>
    <row r="12" spans="1:16" x14ac:dyDescent="0.2">
      <c r="A12" s="38" t="s">
        <v>9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</row>
    <row r="13" spans="1:16" x14ac:dyDescent="0.2">
      <c r="A13" s="40" t="s">
        <v>10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</row>
    <row r="14" spans="1:16" x14ac:dyDescent="0.2">
      <c r="A14" s="37" t="s">
        <v>30</v>
      </c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</row>
    <row r="15" spans="1:16" x14ac:dyDescent="0.2">
      <c r="A15" s="42" t="s">
        <v>12</v>
      </c>
      <c r="B15" s="42" t="s">
        <v>13</v>
      </c>
      <c r="C15" s="42" t="s">
        <v>14</v>
      </c>
      <c r="D15" s="42" t="s">
        <v>0</v>
      </c>
      <c r="E15" s="42" t="s">
        <v>0</v>
      </c>
      <c r="F15" s="42" t="s">
        <v>0</v>
      </c>
      <c r="G15" s="42" t="s">
        <v>0</v>
      </c>
      <c r="H15" s="42" t="s">
        <v>0</v>
      </c>
      <c r="I15" s="42" t="s">
        <v>0</v>
      </c>
      <c r="J15" s="42" t="s">
        <v>15</v>
      </c>
      <c r="K15" s="42" t="s">
        <v>0</v>
      </c>
      <c r="L15" s="42" t="s">
        <v>0</v>
      </c>
      <c r="M15" s="42" t="s">
        <v>0</v>
      </c>
      <c r="N15" s="42" t="s">
        <v>0</v>
      </c>
      <c r="O15" s="42" t="s">
        <v>0</v>
      </c>
      <c r="P15" s="42" t="s">
        <v>0</v>
      </c>
    </row>
    <row r="16" spans="1:16" ht="49.5" customHeight="1" x14ac:dyDescent="0.2">
      <c r="A16" s="42" t="s">
        <v>0</v>
      </c>
      <c r="B16" s="42" t="s">
        <v>0</v>
      </c>
      <c r="C16" s="42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"Западные электрические сети" от 17.04.2020 № 361</v>
      </c>
      <c r="D16" s="42" t="s">
        <v>0</v>
      </c>
      <c r="E16" s="42" t="s">
        <v>0</v>
      </c>
      <c r="F16" s="42" t="s">
        <v>0</v>
      </c>
      <c r="G16" s="42" t="s">
        <v>0</v>
      </c>
      <c r="H16" s="42" t="s">
        <v>0</v>
      </c>
      <c r="I16" s="42" t="s">
        <v>0</v>
      </c>
      <c r="J16" s="42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"Западные электрические сети" от 17.04.2020 № 361</v>
      </c>
      <c r="K16" s="42" t="s">
        <v>0</v>
      </c>
      <c r="L16" s="42" t="s">
        <v>0</v>
      </c>
      <c r="M16" s="42" t="s">
        <v>0</v>
      </c>
      <c r="N16" s="42" t="s">
        <v>0</v>
      </c>
      <c r="O16" s="42" t="s">
        <v>0</v>
      </c>
      <c r="P16" s="42" t="s">
        <v>0</v>
      </c>
    </row>
    <row r="17" spans="1:18" ht="30" customHeight="1" x14ac:dyDescent="0.2">
      <c r="A17" s="42" t="s">
        <v>0</v>
      </c>
      <c r="B17" s="42" t="s">
        <v>0</v>
      </c>
      <c r="C17" s="42" t="s">
        <v>16</v>
      </c>
      <c r="D17" s="42" t="s">
        <v>0</v>
      </c>
      <c r="E17" s="42" t="s">
        <v>0</v>
      </c>
      <c r="F17" s="42" t="s">
        <v>0</v>
      </c>
      <c r="G17" s="42" t="s">
        <v>17</v>
      </c>
      <c r="H17" s="42" t="s">
        <v>0</v>
      </c>
      <c r="I17" s="42" t="s">
        <v>0</v>
      </c>
      <c r="J17" s="42" t="s">
        <v>18</v>
      </c>
      <c r="K17" s="42" t="s">
        <v>0</v>
      </c>
      <c r="L17" s="42" t="s">
        <v>0</v>
      </c>
      <c r="M17" s="42" t="s">
        <v>0</v>
      </c>
      <c r="N17" s="42" t="s">
        <v>17</v>
      </c>
      <c r="O17" s="42" t="s">
        <v>0</v>
      </c>
      <c r="P17" s="42" t="s">
        <v>0</v>
      </c>
    </row>
    <row r="18" spans="1:18" ht="60" x14ac:dyDescent="0.2">
      <c r="A18" s="42" t="s">
        <v>0</v>
      </c>
      <c r="B18" s="42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28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29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7" workbookViewId="0">
      <selection activeCell="D25" sqref="D25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4" t="s">
        <v>1</v>
      </c>
      <c r="P1" s="34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4" t="s">
        <v>2</v>
      </c>
      <c r="P2" s="34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4" t="s">
        <v>3</v>
      </c>
      <c r="P3" s="34" t="s">
        <v>0</v>
      </c>
    </row>
    <row r="4" spans="1:16" ht="45" customHeight="1" x14ac:dyDescent="0.2">
      <c r="A4" s="35" t="s">
        <v>4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</row>
    <row r="5" spans="1:16" x14ac:dyDescent="0.2">
      <c r="A5" t="s">
        <v>0</v>
      </c>
    </row>
    <row r="6" spans="1:16" x14ac:dyDescent="0.2">
      <c r="A6" s="37" t="s">
        <v>5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</row>
    <row r="7" spans="1:16" x14ac:dyDescent="0.2">
      <c r="A7" s="38" t="s">
        <v>6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</row>
    <row r="8" spans="1:16" ht="14.25" customHeight="1" x14ac:dyDescent="0.2">
      <c r="A8" s="39" t="str">
        <f>т1!A8</f>
        <v>Год раскрытия информации: 2021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</row>
    <row r="9" spans="1:16" ht="27.75" customHeight="1" x14ac:dyDescent="0.2">
      <c r="A9" s="40" t="s">
        <v>7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</row>
    <row r="10" spans="1:16" x14ac:dyDescent="0.2">
      <c r="A10" s="40" t="s">
        <v>8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</row>
    <row r="11" spans="1:16" x14ac:dyDescent="0.2">
      <c r="A11" s="40" t="str">
        <f>т1!A11</f>
        <v>Решение от утверждении инвестиционной программы отсутствует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</row>
    <row r="12" spans="1:16" x14ac:dyDescent="0.2">
      <c r="A12" s="38" t="s">
        <v>9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</row>
    <row r="13" spans="1:16" x14ac:dyDescent="0.2">
      <c r="A13" s="40" t="s">
        <v>10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</row>
    <row r="14" spans="1:16" x14ac:dyDescent="0.2">
      <c r="A14" s="37" t="s">
        <v>31</v>
      </c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</row>
    <row r="15" spans="1:16" x14ac:dyDescent="0.2">
      <c r="A15" s="42" t="s">
        <v>12</v>
      </c>
      <c r="B15" s="42" t="s">
        <v>13</v>
      </c>
      <c r="C15" s="42" t="s">
        <v>14</v>
      </c>
      <c r="D15" s="42" t="s">
        <v>0</v>
      </c>
      <c r="E15" s="42" t="s">
        <v>0</v>
      </c>
      <c r="F15" s="42" t="s">
        <v>0</v>
      </c>
      <c r="G15" s="42" t="s">
        <v>0</v>
      </c>
      <c r="H15" s="42" t="s">
        <v>0</v>
      </c>
      <c r="I15" s="42" t="s">
        <v>0</v>
      </c>
      <c r="J15" s="42" t="s">
        <v>15</v>
      </c>
      <c r="K15" s="42" t="s">
        <v>0</v>
      </c>
      <c r="L15" s="42" t="s">
        <v>0</v>
      </c>
      <c r="M15" s="42" t="s">
        <v>0</v>
      </c>
      <c r="N15" s="42" t="s">
        <v>0</v>
      </c>
      <c r="O15" s="42" t="s">
        <v>0</v>
      </c>
      <c r="P15" s="42" t="s">
        <v>0</v>
      </c>
    </row>
    <row r="16" spans="1:16" s="15" customFormat="1" ht="49.5" customHeight="1" x14ac:dyDescent="0.2">
      <c r="A16" s="42" t="s">
        <v>0</v>
      </c>
      <c r="B16" s="42" t="s">
        <v>0</v>
      </c>
      <c r="C16" s="42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"Западные электрические сети" от 17.04.2020 № 361</v>
      </c>
      <c r="D16" s="42" t="s">
        <v>0</v>
      </c>
      <c r="E16" s="42" t="s">
        <v>0</v>
      </c>
      <c r="F16" s="42" t="s">
        <v>0</v>
      </c>
      <c r="G16" s="42" t="s">
        <v>0</v>
      </c>
      <c r="H16" s="42" t="s">
        <v>0</v>
      </c>
      <c r="I16" s="42" t="s">
        <v>0</v>
      </c>
      <c r="J16" s="42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"Западные электрические сети" от 17.04.2020 № 361</v>
      </c>
      <c r="K16" s="42" t="s">
        <v>0</v>
      </c>
      <c r="L16" s="42" t="s">
        <v>0</v>
      </c>
      <c r="M16" s="42" t="s">
        <v>0</v>
      </c>
      <c r="N16" s="42" t="s">
        <v>0</v>
      </c>
      <c r="O16" s="42" t="s">
        <v>0</v>
      </c>
      <c r="P16" s="42" t="s">
        <v>0</v>
      </c>
    </row>
    <row r="17" spans="1:18" ht="30" customHeight="1" x14ac:dyDescent="0.2">
      <c r="A17" s="42" t="s">
        <v>0</v>
      </c>
      <c r="B17" s="42" t="s">
        <v>0</v>
      </c>
      <c r="C17" s="42" t="s">
        <v>16</v>
      </c>
      <c r="D17" s="42" t="s">
        <v>0</v>
      </c>
      <c r="E17" s="42" t="s">
        <v>0</v>
      </c>
      <c r="F17" s="42" t="s">
        <v>0</v>
      </c>
      <c r="G17" s="42" t="s">
        <v>17</v>
      </c>
      <c r="H17" s="42" t="s">
        <v>0</v>
      </c>
      <c r="I17" s="42" t="s">
        <v>0</v>
      </c>
      <c r="J17" s="42" t="s">
        <v>18</v>
      </c>
      <c r="K17" s="42" t="s">
        <v>0</v>
      </c>
      <c r="L17" s="42" t="s">
        <v>0</v>
      </c>
      <c r="M17" s="42" t="s">
        <v>0</v>
      </c>
      <c r="N17" s="42" t="s">
        <v>17</v>
      </c>
      <c r="O17" s="42" t="s">
        <v>0</v>
      </c>
      <c r="P17" s="42" t="s">
        <v>0</v>
      </c>
    </row>
    <row r="18" spans="1:18" ht="60" x14ac:dyDescent="0.2">
      <c r="A18" s="42" t="s">
        <v>0</v>
      </c>
      <c r="B18" s="42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28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29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90" zoomScaleNormal="90" workbookViewId="0">
      <selection activeCell="D23" sqref="D23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4" t="s">
        <v>1</v>
      </c>
      <c r="P1" s="34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4" t="s">
        <v>2</v>
      </c>
      <c r="P2" s="34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4" t="s">
        <v>3</v>
      </c>
      <c r="P3" s="34" t="s">
        <v>0</v>
      </c>
    </row>
    <row r="4" spans="1:16" ht="45" customHeight="1" x14ac:dyDescent="0.2">
      <c r="A4" s="35" t="s">
        <v>4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</row>
    <row r="5" spans="1:16" x14ac:dyDescent="0.2">
      <c r="A5" t="s">
        <v>0</v>
      </c>
    </row>
    <row r="6" spans="1:16" x14ac:dyDescent="0.2">
      <c r="A6" s="37" t="s">
        <v>5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</row>
    <row r="7" spans="1:16" x14ac:dyDescent="0.2">
      <c r="A7" s="38" t="s">
        <v>6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</row>
    <row r="8" spans="1:16" ht="14.25" customHeight="1" x14ac:dyDescent="0.2">
      <c r="A8" s="39" t="str">
        <f>т1!A8</f>
        <v>Год раскрытия информации: 2021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</row>
    <row r="9" spans="1:16" ht="24.75" customHeight="1" x14ac:dyDescent="0.2">
      <c r="A9" s="40" t="s">
        <v>7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</row>
    <row r="10" spans="1:16" x14ac:dyDescent="0.2">
      <c r="A10" s="40" t="s">
        <v>8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</row>
    <row r="11" spans="1:16" x14ac:dyDescent="0.2">
      <c r="A11" s="40" t="str">
        <f>т1!A11</f>
        <v>Решение от утверждении инвестиционной программы отсутствует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</row>
    <row r="12" spans="1:16" x14ac:dyDescent="0.2">
      <c r="A12" s="38" t="s">
        <v>9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</row>
    <row r="13" spans="1:16" x14ac:dyDescent="0.2">
      <c r="A13" s="40" t="s">
        <v>10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</row>
    <row r="14" spans="1:16" x14ac:dyDescent="0.2">
      <c r="A14" s="37" t="s">
        <v>32</v>
      </c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</row>
    <row r="15" spans="1:16" x14ac:dyDescent="0.2">
      <c r="A15" s="42" t="s">
        <v>12</v>
      </c>
      <c r="B15" s="42" t="s">
        <v>13</v>
      </c>
      <c r="C15" s="42" t="s">
        <v>14</v>
      </c>
      <c r="D15" s="42" t="s">
        <v>0</v>
      </c>
      <c r="E15" s="42" t="s">
        <v>0</v>
      </c>
      <c r="F15" s="42" t="s">
        <v>0</v>
      </c>
      <c r="G15" s="42" t="s">
        <v>0</v>
      </c>
      <c r="H15" s="42" t="s">
        <v>0</v>
      </c>
      <c r="I15" s="42" t="s">
        <v>0</v>
      </c>
      <c r="J15" s="42" t="s">
        <v>15</v>
      </c>
      <c r="K15" s="42" t="s">
        <v>0</v>
      </c>
      <c r="L15" s="42" t="s">
        <v>0</v>
      </c>
      <c r="M15" s="42" t="s">
        <v>0</v>
      </c>
      <c r="N15" s="42" t="s">
        <v>0</v>
      </c>
      <c r="O15" s="42" t="s">
        <v>0</v>
      </c>
      <c r="P15" s="42" t="s">
        <v>0</v>
      </c>
    </row>
    <row r="16" spans="1:16" s="15" customFormat="1" ht="49.5" customHeight="1" x14ac:dyDescent="0.2">
      <c r="A16" s="42" t="s">
        <v>0</v>
      </c>
      <c r="B16" s="42" t="s">
        <v>0</v>
      </c>
      <c r="C16" s="42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"Западные электрические сети" от 17.04.2020 № 361</v>
      </c>
      <c r="D16" s="42" t="s">
        <v>0</v>
      </c>
      <c r="E16" s="42" t="s">
        <v>0</v>
      </c>
      <c r="F16" s="42" t="s">
        <v>0</v>
      </c>
      <c r="G16" s="42" t="s">
        <v>0</v>
      </c>
      <c r="H16" s="42" t="s">
        <v>0</v>
      </c>
      <c r="I16" s="42" t="s">
        <v>0</v>
      </c>
      <c r="J16" s="42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"Западные электрические сети" от 17.04.2020 № 361</v>
      </c>
      <c r="K16" s="42" t="s">
        <v>0</v>
      </c>
      <c r="L16" s="42" t="s">
        <v>0</v>
      </c>
      <c r="M16" s="42" t="s">
        <v>0</v>
      </c>
      <c r="N16" s="42" t="s">
        <v>0</v>
      </c>
      <c r="O16" s="42" t="s">
        <v>0</v>
      </c>
      <c r="P16" s="42" t="s">
        <v>0</v>
      </c>
    </row>
    <row r="17" spans="1:18" ht="30" customHeight="1" x14ac:dyDescent="0.2">
      <c r="A17" s="42" t="s">
        <v>0</v>
      </c>
      <c r="B17" s="42" t="s">
        <v>0</v>
      </c>
      <c r="C17" s="42" t="s">
        <v>16</v>
      </c>
      <c r="D17" s="42" t="s">
        <v>0</v>
      </c>
      <c r="E17" s="42" t="s">
        <v>0</v>
      </c>
      <c r="F17" s="42" t="s">
        <v>0</v>
      </c>
      <c r="G17" s="42" t="s">
        <v>17</v>
      </c>
      <c r="H17" s="42" t="s">
        <v>0</v>
      </c>
      <c r="I17" s="42" t="s">
        <v>0</v>
      </c>
      <c r="J17" s="42" t="s">
        <v>18</v>
      </c>
      <c r="K17" s="42" t="s">
        <v>0</v>
      </c>
      <c r="L17" s="42" t="s">
        <v>0</v>
      </c>
      <c r="M17" s="42" t="s">
        <v>0</v>
      </c>
      <c r="N17" s="42" t="s">
        <v>17</v>
      </c>
      <c r="O17" s="42" t="s">
        <v>0</v>
      </c>
      <c r="P17" s="42" t="s">
        <v>0</v>
      </c>
    </row>
    <row r="18" spans="1:18" ht="60" x14ac:dyDescent="0.2">
      <c r="A18" s="42" t="s">
        <v>0</v>
      </c>
      <c r="B18" s="42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28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29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"/>
  <sheetViews>
    <sheetView showOutlineSymbols="0" showWhiteSpace="0" zoomScale="80" zoomScaleNormal="80" workbookViewId="0">
      <selection activeCell="E25" sqref="E25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4" t="s">
        <v>1</v>
      </c>
      <c r="P1" s="34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4" t="s">
        <v>2</v>
      </c>
      <c r="P2" s="34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4" t="s">
        <v>3</v>
      </c>
      <c r="P3" s="34" t="s">
        <v>0</v>
      </c>
    </row>
    <row r="4" spans="1:16" ht="45" customHeight="1" x14ac:dyDescent="0.2">
      <c r="A4" s="35" t="s">
        <v>4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</row>
    <row r="5" spans="1:16" x14ac:dyDescent="0.2">
      <c r="A5" t="s">
        <v>0</v>
      </c>
    </row>
    <row r="6" spans="1:16" x14ac:dyDescent="0.2">
      <c r="A6" s="37" t="s">
        <v>5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</row>
    <row r="7" spans="1:16" x14ac:dyDescent="0.2">
      <c r="A7" s="38" t="s">
        <v>6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</row>
    <row r="8" spans="1:16" ht="14.25" customHeight="1" x14ac:dyDescent="0.2">
      <c r="A8" s="39" t="str">
        <f>т1!A8</f>
        <v>Год раскрытия информации: 2021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</row>
    <row r="9" spans="1:16" ht="36.75" customHeight="1" x14ac:dyDescent="0.2">
      <c r="A9" s="40" t="s">
        <v>7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</row>
    <row r="10" spans="1:16" x14ac:dyDescent="0.2">
      <c r="A10" s="41" t="s">
        <v>8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</row>
    <row r="11" spans="1:16" x14ac:dyDescent="0.2">
      <c r="A11" s="40" t="str">
        <f>т1!A11</f>
        <v>Решение от утверждении инвестиционной программы отсутствует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</row>
    <row r="12" spans="1:16" x14ac:dyDescent="0.2">
      <c r="A12" s="38" t="s">
        <v>9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</row>
    <row r="13" spans="1:16" x14ac:dyDescent="0.2">
      <c r="A13" s="40" t="s">
        <v>10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</row>
    <row r="14" spans="1:16" x14ac:dyDescent="0.2">
      <c r="A14" s="37" t="s">
        <v>34</v>
      </c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</row>
    <row r="15" spans="1:16" x14ac:dyDescent="0.2">
      <c r="A15" s="42" t="s">
        <v>12</v>
      </c>
      <c r="B15" s="42" t="s">
        <v>13</v>
      </c>
      <c r="C15" s="42" t="s">
        <v>14</v>
      </c>
      <c r="D15" s="42" t="s">
        <v>0</v>
      </c>
      <c r="E15" s="42" t="s">
        <v>0</v>
      </c>
      <c r="F15" s="42" t="s">
        <v>0</v>
      </c>
      <c r="G15" s="42" t="s">
        <v>0</v>
      </c>
      <c r="H15" s="42" t="s">
        <v>0</v>
      </c>
      <c r="I15" s="42" t="s">
        <v>0</v>
      </c>
      <c r="J15" s="42" t="s">
        <v>15</v>
      </c>
      <c r="K15" s="42" t="s">
        <v>0</v>
      </c>
      <c r="L15" s="42" t="s">
        <v>0</v>
      </c>
      <c r="M15" s="42" t="s">
        <v>0</v>
      </c>
      <c r="N15" s="42" t="s">
        <v>0</v>
      </c>
      <c r="O15" s="42" t="s">
        <v>0</v>
      </c>
      <c r="P15" s="42" t="s">
        <v>0</v>
      </c>
    </row>
    <row r="16" spans="1:16" s="15" customFormat="1" ht="49.5" customHeight="1" x14ac:dyDescent="0.2">
      <c r="A16" s="42" t="s">
        <v>0</v>
      </c>
      <c r="B16" s="42" t="s">
        <v>0</v>
      </c>
      <c r="C16" s="42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"Западные электрические сети" от 17.04.2020 № 361</v>
      </c>
      <c r="D16" s="42" t="s">
        <v>0</v>
      </c>
      <c r="E16" s="42" t="s">
        <v>0</v>
      </c>
      <c r="F16" s="42" t="s">
        <v>0</v>
      </c>
      <c r="G16" s="42" t="s">
        <v>0</v>
      </c>
      <c r="H16" s="42" t="s">
        <v>0</v>
      </c>
      <c r="I16" s="42" t="s">
        <v>0</v>
      </c>
      <c r="J16" s="42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"Западные электрические сети" от 17.04.2020 № 361</v>
      </c>
      <c r="K16" s="42" t="s">
        <v>0</v>
      </c>
      <c r="L16" s="42" t="s">
        <v>0</v>
      </c>
      <c r="M16" s="42" t="s">
        <v>0</v>
      </c>
      <c r="N16" s="42" t="s">
        <v>0</v>
      </c>
      <c r="O16" s="42" t="s">
        <v>0</v>
      </c>
      <c r="P16" s="42" t="s">
        <v>0</v>
      </c>
    </row>
    <row r="17" spans="1:18" ht="30" customHeight="1" x14ac:dyDescent="0.2">
      <c r="A17" s="42" t="s">
        <v>0</v>
      </c>
      <c r="B17" s="42" t="s">
        <v>0</v>
      </c>
      <c r="C17" s="42" t="s">
        <v>16</v>
      </c>
      <c r="D17" s="42" t="s">
        <v>0</v>
      </c>
      <c r="E17" s="42" t="s">
        <v>0</v>
      </c>
      <c r="F17" s="42" t="s">
        <v>0</v>
      </c>
      <c r="G17" s="42" t="s">
        <v>17</v>
      </c>
      <c r="H17" s="42" t="s">
        <v>0</v>
      </c>
      <c r="I17" s="42" t="s">
        <v>0</v>
      </c>
      <c r="J17" s="42" t="s">
        <v>18</v>
      </c>
      <c r="K17" s="42" t="s">
        <v>0</v>
      </c>
      <c r="L17" s="42" t="s">
        <v>0</v>
      </c>
      <c r="M17" s="42" t="s">
        <v>0</v>
      </c>
      <c r="N17" s="42" t="s">
        <v>17</v>
      </c>
      <c r="O17" s="42" t="s">
        <v>0</v>
      </c>
      <c r="P17" s="42" t="s">
        <v>0</v>
      </c>
    </row>
    <row r="18" spans="1:18" ht="60" x14ac:dyDescent="0.2">
      <c r="A18" s="42" t="s">
        <v>0</v>
      </c>
      <c r="B18" s="42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>
        <v>1</v>
      </c>
      <c r="B20" s="3" t="s">
        <v>35</v>
      </c>
      <c r="C20" s="3">
        <v>15</v>
      </c>
      <c r="D20" s="3" t="s">
        <v>36</v>
      </c>
      <c r="E20" s="4">
        <v>0.12</v>
      </c>
      <c r="F20" s="3" t="s">
        <v>33</v>
      </c>
      <c r="G20" s="12" t="s">
        <v>62</v>
      </c>
      <c r="H20" s="5">
        <v>3055</v>
      </c>
      <c r="I20" s="5">
        <f>H20*E20*Q20</f>
        <v>406.92599999999999</v>
      </c>
      <c r="J20" s="3"/>
      <c r="K20" s="3"/>
      <c r="L20" s="4"/>
      <c r="M20" s="3"/>
      <c r="N20" s="12"/>
      <c r="O20" s="5"/>
      <c r="P20" s="5"/>
      <c r="Q20">
        <v>1.1100000000000001</v>
      </c>
      <c r="R20" t="s">
        <v>0</v>
      </c>
    </row>
    <row r="21" spans="1:18" ht="50.1" customHeight="1" x14ac:dyDescent="0.2">
      <c r="A21" s="3">
        <v>2</v>
      </c>
      <c r="B21" s="3" t="s">
        <v>37</v>
      </c>
      <c r="C21" s="3">
        <v>15</v>
      </c>
      <c r="D21" s="3" t="s">
        <v>38</v>
      </c>
      <c r="E21" s="4">
        <v>0.12</v>
      </c>
      <c r="F21" s="3" t="s">
        <v>39</v>
      </c>
      <c r="G21" s="12" t="s">
        <v>61</v>
      </c>
      <c r="H21" s="5">
        <v>1428</v>
      </c>
      <c r="I21" s="5">
        <f t="shared" ref="I21:I22" si="0">H21*E21*Q21</f>
        <v>171.35999999999999</v>
      </c>
      <c r="J21" s="3"/>
      <c r="K21" s="3"/>
      <c r="L21" s="4"/>
      <c r="M21" s="3"/>
      <c r="N21" s="12"/>
      <c r="O21" s="5"/>
      <c r="P21" s="5"/>
      <c r="Q21">
        <v>1</v>
      </c>
      <c r="R21" t="s">
        <v>0</v>
      </c>
    </row>
    <row r="22" spans="1:18" ht="50.1" customHeight="1" x14ac:dyDescent="0.2">
      <c r="A22" s="3">
        <v>3</v>
      </c>
      <c r="B22" s="3" t="s">
        <v>40</v>
      </c>
      <c r="C22" s="3">
        <v>15</v>
      </c>
      <c r="D22" s="3"/>
      <c r="E22" s="4">
        <v>1</v>
      </c>
      <c r="F22" s="3" t="s">
        <v>39</v>
      </c>
      <c r="G22" s="3" t="s">
        <v>41</v>
      </c>
      <c r="H22" s="5">
        <v>611</v>
      </c>
      <c r="I22" s="5">
        <f t="shared" si="0"/>
        <v>611</v>
      </c>
      <c r="J22" s="3"/>
      <c r="K22" s="3"/>
      <c r="L22" s="4"/>
      <c r="M22" s="3"/>
      <c r="N22" s="3"/>
      <c r="O22" s="5"/>
      <c r="P22" s="5"/>
      <c r="Q22">
        <v>1</v>
      </c>
      <c r="R22" t="s">
        <v>0</v>
      </c>
    </row>
    <row r="23" spans="1:18" ht="50.1" customHeight="1" x14ac:dyDescent="0.2">
      <c r="A23" s="3" t="s">
        <v>0</v>
      </c>
      <c r="B23" s="3" t="s">
        <v>28</v>
      </c>
      <c r="C23" s="3" t="s">
        <v>0</v>
      </c>
      <c r="D23" s="3" t="s">
        <v>0</v>
      </c>
      <c r="E23" s="4" t="s">
        <v>0</v>
      </c>
      <c r="F23" s="3" t="s">
        <v>0</v>
      </c>
      <c r="G23" s="3" t="s">
        <v>0</v>
      </c>
      <c r="H23" s="5" t="s">
        <v>0</v>
      </c>
      <c r="I23" s="5">
        <f>SUM(I20:I22)</f>
        <v>1189.2860000000001</v>
      </c>
      <c r="J23" s="3"/>
      <c r="K23" s="3"/>
      <c r="L23" s="4"/>
      <c r="M23" s="3"/>
      <c r="N23" s="3"/>
      <c r="O23" s="5"/>
      <c r="P23" s="5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F25" sqref="F25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4" t="s">
        <v>1</v>
      </c>
      <c r="P1" s="34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4" t="s">
        <v>2</v>
      </c>
      <c r="P2" s="34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4" t="s">
        <v>3</v>
      </c>
      <c r="P3" s="34" t="s">
        <v>0</v>
      </c>
    </row>
    <row r="4" spans="1:16" ht="45" customHeight="1" x14ac:dyDescent="0.2">
      <c r="A4" s="35" t="s">
        <v>4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</row>
    <row r="5" spans="1:16" x14ac:dyDescent="0.2">
      <c r="A5" t="s">
        <v>0</v>
      </c>
    </row>
    <row r="6" spans="1:16" x14ac:dyDescent="0.2">
      <c r="A6" s="37" t="s">
        <v>5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</row>
    <row r="7" spans="1:16" x14ac:dyDescent="0.2">
      <c r="A7" s="38" t="s">
        <v>6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</row>
    <row r="8" spans="1:16" ht="14.25" customHeight="1" x14ac:dyDescent="0.2">
      <c r="A8" s="39" t="str">
        <f>т1!A8</f>
        <v>Год раскрытия информации: 2021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</row>
    <row r="9" spans="1:16" ht="21.75" customHeight="1" x14ac:dyDescent="0.2">
      <c r="A9" s="40" t="s">
        <v>7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</row>
    <row r="10" spans="1:16" x14ac:dyDescent="0.2">
      <c r="A10" s="40" t="s">
        <v>8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</row>
    <row r="11" spans="1:16" x14ac:dyDescent="0.2">
      <c r="A11" s="40" t="str">
        <f>т1!A11</f>
        <v>Решение от утверждении инвестиционной программы отсутствует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</row>
    <row r="12" spans="1:16" x14ac:dyDescent="0.2">
      <c r="A12" s="38" t="s">
        <v>9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</row>
    <row r="13" spans="1:16" x14ac:dyDescent="0.2">
      <c r="A13" s="40" t="s">
        <v>10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</row>
    <row r="14" spans="1:16" x14ac:dyDescent="0.2">
      <c r="A14" s="37" t="s">
        <v>42</v>
      </c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</row>
    <row r="15" spans="1:16" x14ac:dyDescent="0.2">
      <c r="A15" s="42" t="s">
        <v>12</v>
      </c>
      <c r="B15" s="42" t="s">
        <v>13</v>
      </c>
      <c r="C15" s="42" t="s">
        <v>14</v>
      </c>
      <c r="D15" s="42" t="s">
        <v>0</v>
      </c>
      <c r="E15" s="42" t="s">
        <v>0</v>
      </c>
      <c r="F15" s="42" t="s">
        <v>0</v>
      </c>
      <c r="G15" s="42" t="s">
        <v>0</v>
      </c>
      <c r="H15" s="42" t="s">
        <v>0</v>
      </c>
      <c r="I15" s="42" t="s">
        <v>0</v>
      </c>
      <c r="J15" s="42" t="s">
        <v>15</v>
      </c>
      <c r="K15" s="42" t="s">
        <v>0</v>
      </c>
      <c r="L15" s="42" t="s">
        <v>0</v>
      </c>
      <c r="M15" s="42" t="s">
        <v>0</v>
      </c>
      <c r="N15" s="42" t="s">
        <v>0</v>
      </c>
      <c r="O15" s="42" t="s">
        <v>0</v>
      </c>
      <c r="P15" s="42" t="s">
        <v>0</v>
      </c>
    </row>
    <row r="16" spans="1:16" s="15" customFormat="1" ht="49.5" customHeight="1" x14ac:dyDescent="0.2">
      <c r="A16" s="42" t="s">
        <v>0</v>
      </c>
      <c r="B16" s="42" t="s">
        <v>0</v>
      </c>
      <c r="C16" s="42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"Западные электрические сети" от 17.04.2020 № 361</v>
      </c>
      <c r="D16" s="42" t="s">
        <v>0</v>
      </c>
      <c r="E16" s="42" t="s">
        <v>0</v>
      </c>
      <c r="F16" s="42" t="s">
        <v>0</v>
      </c>
      <c r="G16" s="42" t="s">
        <v>0</v>
      </c>
      <c r="H16" s="42" t="s">
        <v>0</v>
      </c>
      <c r="I16" s="42" t="s">
        <v>0</v>
      </c>
      <c r="J16" s="42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"Западные электрические сети" от 17.04.2020 № 361</v>
      </c>
      <c r="K16" s="42" t="s">
        <v>0</v>
      </c>
      <c r="L16" s="42" t="s">
        <v>0</v>
      </c>
      <c r="M16" s="42" t="s">
        <v>0</v>
      </c>
      <c r="N16" s="42" t="s">
        <v>0</v>
      </c>
      <c r="O16" s="42" t="s">
        <v>0</v>
      </c>
      <c r="P16" s="42" t="s">
        <v>0</v>
      </c>
    </row>
    <row r="17" spans="1:18" ht="30" customHeight="1" x14ac:dyDescent="0.2">
      <c r="A17" s="42" t="s">
        <v>0</v>
      </c>
      <c r="B17" s="42" t="s">
        <v>0</v>
      </c>
      <c r="C17" s="42" t="s">
        <v>16</v>
      </c>
      <c r="D17" s="42" t="s">
        <v>0</v>
      </c>
      <c r="E17" s="42" t="s">
        <v>0</v>
      </c>
      <c r="F17" s="42" t="s">
        <v>0</v>
      </c>
      <c r="G17" s="42" t="s">
        <v>17</v>
      </c>
      <c r="H17" s="42" t="s">
        <v>0</v>
      </c>
      <c r="I17" s="42" t="s">
        <v>0</v>
      </c>
      <c r="J17" s="42" t="s">
        <v>18</v>
      </c>
      <c r="K17" s="42" t="s">
        <v>0</v>
      </c>
      <c r="L17" s="42" t="s">
        <v>0</v>
      </c>
      <c r="M17" s="42" t="s">
        <v>0</v>
      </c>
      <c r="N17" s="42" t="s">
        <v>17</v>
      </c>
      <c r="O17" s="42" t="s">
        <v>0</v>
      </c>
      <c r="P17" s="42" t="s">
        <v>0</v>
      </c>
    </row>
    <row r="18" spans="1:18" ht="60" x14ac:dyDescent="0.2">
      <c r="A18" s="42" t="s">
        <v>0</v>
      </c>
      <c r="B18" s="42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28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29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Z19"/>
  <sheetViews>
    <sheetView tabSelected="1" showOutlineSymbols="0" showWhiteSpace="0" zoomScale="90" zoomScaleNormal="90" workbookViewId="0">
      <selection activeCell="H4" sqref="H1:W1048576"/>
    </sheetView>
  </sheetViews>
  <sheetFormatPr defaultRowHeight="14.25" x14ac:dyDescent="0.2"/>
  <cols>
    <col min="1" max="1" width="10" style="14" bestFit="1" customWidth="1"/>
    <col min="2" max="2" width="25" style="14" bestFit="1" customWidth="1"/>
    <col min="3" max="3" width="18.75" style="14" customWidth="1"/>
    <col min="4" max="4" width="4.25" style="14" customWidth="1"/>
    <col min="5" max="5" width="9.125" style="14" customWidth="1"/>
    <col min="6" max="6" width="29.375" style="14" customWidth="1"/>
    <col min="7" max="7" width="11.5" style="14" customWidth="1"/>
    <col min="8" max="23" width="9" style="14" hidden="1" customWidth="1"/>
    <col min="24" max="25" width="9.875" style="14" bestFit="1" customWidth="1"/>
    <col min="26" max="16384" width="9" style="14"/>
  </cols>
  <sheetData>
    <row r="1" spans="1:25" x14ac:dyDescent="0.2">
      <c r="A1" s="14" t="s">
        <v>43</v>
      </c>
    </row>
    <row r="2" spans="1:25" ht="45" x14ac:dyDescent="0.2">
      <c r="A2" s="11" t="s">
        <v>12</v>
      </c>
      <c r="B2" s="11" t="s">
        <v>44</v>
      </c>
      <c r="C2" s="50" t="s">
        <v>14</v>
      </c>
      <c r="D2" s="51"/>
      <c r="E2" s="52"/>
      <c r="F2" s="16" t="s">
        <v>15</v>
      </c>
      <c r="G2" s="17"/>
    </row>
    <row r="3" spans="1:25" ht="135" x14ac:dyDescent="0.25">
      <c r="A3" s="11">
        <v>1</v>
      </c>
      <c r="B3" s="11" t="s">
        <v>45</v>
      </c>
      <c r="C3" s="44">
        <f>т5!I23</f>
        <v>1189.2860000000001</v>
      </c>
      <c r="D3" s="45"/>
      <c r="E3" s="46"/>
      <c r="F3" s="18"/>
      <c r="G3" s="19"/>
      <c r="Y3" s="20"/>
    </row>
    <row r="4" spans="1:25" ht="15.75" x14ac:dyDescent="0.2">
      <c r="A4" s="11">
        <v>2</v>
      </c>
      <c r="B4" s="11" t="s">
        <v>46</v>
      </c>
      <c r="C4" s="44">
        <f>C3*20%</f>
        <v>237.85720000000003</v>
      </c>
      <c r="D4" s="45"/>
      <c r="E4" s="46"/>
      <c r="F4" s="18"/>
      <c r="G4" s="19"/>
      <c r="H4" s="7">
        <v>2015</v>
      </c>
      <c r="I4" s="7">
        <v>2016</v>
      </c>
      <c r="J4" s="7">
        <v>2017</v>
      </c>
      <c r="K4" s="8">
        <v>2018</v>
      </c>
      <c r="L4" s="8">
        <v>2019</v>
      </c>
      <c r="M4" s="8">
        <v>2020</v>
      </c>
      <c r="N4" s="8">
        <v>2021</v>
      </c>
      <c r="O4" s="7">
        <v>2022</v>
      </c>
      <c r="P4" s="7">
        <v>2023</v>
      </c>
      <c r="Q4" s="8">
        <v>2024</v>
      </c>
      <c r="R4" s="8">
        <v>2025</v>
      </c>
      <c r="S4" s="8">
        <v>2026</v>
      </c>
      <c r="T4" s="8">
        <v>2027</v>
      </c>
      <c r="U4" s="7">
        <v>2028</v>
      </c>
      <c r="V4" s="7">
        <v>2029</v>
      </c>
      <c r="W4" s="8">
        <v>2030</v>
      </c>
    </row>
    <row r="5" spans="1:25" ht="135" x14ac:dyDescent="0.2">
      <c r="A5" s="11">
        <v>3</v>
      </c>
      <c r="B5" s="11" t="s">
        <v>47</v>
      </c>
      <c r="C5" s="44">
        <f>C4+C3</f>
        <v>1427.1432</v>
      </c>
      <c r="D5" s="45"/>
      <c r="E5" s="46"/>
      <c r="F5" s="21"/>
      <c r="G5" s="22"/>
      <c r="H5" s="9">
        <v>114.3</v>
      </c>
      <c r="I5" s="9">
        <v>106.3</v>
      </c>
      <c r="J5" s="9">
        <v>103.7</v>
      </c>
      <c r="K5" s="10">
        <v>105.3</v>
      </c>
      <c r="L5" s="10">
        <v>106.8</v>
      </c>
      <c r="M5" s="10">
        <v>106.2</v>
      </c>
      <c r="N5" s="10">
        <v>105.1</v>
      </c>
      <c r="O5" s="10">
        <v>104.8</v>
      </c>
      <c r="P5" s="10">
        <v>104.7</v>
      </c>
      <c r="Q5" s="10">
        <v>104.7</v>
      </c>
      <c r="R5" s="13">
        <v>104.7</v>
      </c>
      <c r="S5" s="13">
        <v>104.7</v>
      </c>
      <c r="T5" s="13">
        <v>104.7</v>
      </c>
      <c r="U5" s="13">
        <v>104.7</v>
      </c>
      <c r="V5" s="13">
        <v>104.7</v>
      </c>
      <c r="W5" s="13">
        <v>104.7</v>
      </c>
    </row>
    <row r="6" spans="1:25" ht="60" x14ac:dyDescent="0.2">
      <c r="A6" s="11">
        <v>4</v>
      </c>
      <c r="B6" s="11" t="s">
        <v>48</v>
      </c>
      <c r="C6" s="44">
        <f>C7+(C5-C7)*((C10/C9*(K5+100)/200)+C11/C9*(L5+100)/200*K5/100+C12/C9*((M5+100)/200*L5/100*K5/100)+C13/C9*((N5+100)/200*M5/100*L5/100*K5/100)+C14/C9*((O5+100)/200*N5/100*M5/100*L5/100*K5/100)+C15/C9*((P5+100)/200*O5/100*N5/100*M5/100*L5/100*K5/100))</f>
        <v>1745.6866399260148</v>
      </c>
      <c r="D6" s="45"/>
      <c r="E6" s="46"/>
      <c r="F6" s="21"/>
      <c r="G6" s="22"/>
    </row>
    <row r="7" spans="1:25" ht="75" x14ac:dyDescent="0.2">
      <c r="A7" s="11">
        <v>5</v>
      </c>
      <c r="B7" s="11" t="s">
        <v>49</v>
      </c>
      <c r="C7" s="53">
        <v>0</v>
      </c>
      <c r="D7" s="54"/>
      <c r="E7" s="55"/>
      <c r="F7" s="18"/>
      <c r="G7" s="19"/>
      <c r="H7" s="23"/>
      <c r="X7" s="23"/>
    </row>
    <row r="8" spans="1:25" ht="45" x14ac:dyDescent="0.2">
      <c r="A8" s="11">
        <v>6</v>
      </c>
      <c r="B8" s="11" t="s">
        <v>50</v>
      </c>
      <c r="C8" s="44">
        <f>C5-C7</f>
        <v>1427.1432</v>
      </c>
      <c r="D8" s="45"/>
      <c r="E8" s="46"/>
      <c r="F8" s="18"/>
      <c r="G8" s="19"/>
    </row>
    <row r="9" spans="1:25" ht="90" x14ac:dyDescent="0.25">
      <c r="A9" s="11">
        <v>7</v>
      </c>
      <c r="B9" s="11" t="s">
        <v>51</v>
      </c>
      <c r="C9" s="44">
        <f>SUM(C10:E15)</f>
        <v>1635.9670900000001</v>
      </c>
      <c r="D9" s="45"/>
      <c r="E9" s="46"/>
      <c r="F9" s="24"/>
      <c r="G9" s="25"/>
      <c r="X9" s="26"/>
    </row>
    <row r="10" spans="1:25" ht="15" x14ac:dyDescent="0.2">
      <c r="A10" s="11">
        <v>7.1</v>
      </c>
      <c r="B10" s="11" t="s">
        <v>52</v>
      </c>
      <c r="C10" s="44">
        <v>0</v>
      </c>
      <c r="D10" s="45"/>
      <c r="E10" s="46"/>
      <c r="F10" s="18"/>
      <c r="G10" s="19"/>
    </row>
    <row r="11" spans="1:25" ht="15" x14ac:dyDescent="0.2">
      <c r="A11" s="11">
        <v>7.2</v>
      </c>
      <c r="B11" s="11" t="s">
        <v>53</v>
      </c>
      <c r="C11" s="44">
        <v>0</v>
      </c>
      <c r="D11" s="45"/>
      <c r="E11" s="46"/>
      <c r="F11" s="27"/>
      <c r="G11" s="28"/>
    </row>
    <row r="12" spans="1:25" ht="15" x14ac:dyDescent="0.2">
      <c r="A12" s="11">
        <v>7.3</v>
      </c>
      <c r="B12" s="11" t="s">
        <v>54</v>
      </c>
      <c r="C12" s="44">
        <f>0.03960524*1000</f>
        <v>39.605240000000002</v>
      </c>
      <c r="D12" s="45"/>
      <c r="E12" s="46"/>
      <c r="F12" s="27"/>
      <c r="G12" s="28"/>
    </row>
    <row r="13" spans="1:25" ht="15" x14ac:dyDescent="0.2">
      <c r="A13" s="11">
        <v>7.4</v>
      </c>
      <c r="B13" s="11" t="s">
        <v>55</v>
      </c>
      <c r="C13" s="44">
        <f>1.59636185*1000</f>
        <v>1596.36185</v>
      </c>
      <c r="D13" s="45"/>
      <c r="E13" s="46"/>
      <c r="F13" s="18"/>
      <c r="G13" s="19"/>
    </row>
    <row r="14" spans="1:25" ht="15" x14ac:dyDescent="0.2">
      <c r="A14" s="11">
        <v>7.5</v>
      </c>
      <c r="B14" s="11" t="s">
        <v>56</v>
      </c>
      <c r="C14" s="44">
        <v>0</v>
      </c>
      <c r="D14" s="45"/>
      <c r="E14" s="46"/>
      <c r="F14" s="18"/>
      <c r="G14" s="19"/>
    </row>
    <row r="15" spans="1:25" ht="15" x14ac:dyDescent="0.2">
      <c r="A15" s="11">
        <v>7.6</v>
      </c>
      <c r="B15" s="11" t="s">
        <v>60</v>
      </c>
      <c r="C15" s="44">
        <v>0</v>
      </c>
      <c r="D15" s="45"/>
      <c r="E15" s="46"/>
      <c r="F15" s="18"/>
      <c r="G15" s="19"/>
    </row>
    <row r="16" spans="1:25" ht="75" x14ac:dyDescent="0.2">
      <c r="A16" s="11">
        <v>8</v>
      </c>
      <c r="B16" s="11" t="s">
        <v>57</v>
      </c>
      <c r="C16" s="44">
        <f>C6/1000</f>
        <v>1.7456866399260147</v>
      </c>
      <c r="D16" s="45"/>
      <c r="E16" s="46"/>
      <c r="F16" s="18"/>
      <c r="G16" s="19"/>
    </row>
    <row r="17" spans="1:26" ht="105" x14ac:dyDescent="0.2">
      <c r="A17" s="11">
        <v>9</v>
      </c>
      <c r="B17" s="11" t="s">
        <v>58</v>
      </c>
      <c r="C17" s="47">
        <v>0</v>
      </c>
      <c r="D17" s="48"/>
      <c r="E17" s="49"/>
      <c r="F17" s="29"/>
      <c r="G17" s="30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31"/>
    </row>
    <row r="18" spans="1:26" ht="30" x14ac:dyDescent="0.2">
      <c r="A18" s="11">
        <v>10</v>
      </c>
      <c r="B18" s="11" t="s">
        <v>59</v>
      </c>
      <c r="C18" s="44">
        <f>(C17+C16)*1000</f>
        <v>1745.6866399260148</v>
      </c>
      <c r="D18" s="45"/>
      <c r="E18" s="46"/>
      <c r="F18" s="18"/>
      <c r="G18" s="19"/>
      <c r="X18" s="23"/>
      <c r="Y18" s="32"/>
      <c r="Z18" s="33"/>
    </row>
    <row r="19" spans="1:26" x14ac:dyDescent="0.2">
      <c r="X19" s="23"/>
    </row>
  </sheetData>
  <mergeCells count="17"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14:E14"/>
    <mergeCell ref="C15:E15"/>
    <mergeCell ref="C16:E16"/>
    <mergeCell ref="C17:E17"/>
    <mergeCell ref="C18:E18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2019-03-20T12:35:41Z</dcterms:created>
  <dcterms:modified xsi:type="dcterms:W3CDTF">2021-03-03T12:08:24Z</dcterms:modified>
</cp:coreProperties>
</file>