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2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52511" iterate="1"/>
</workbook>
</file>

<file path=xl/calcChain.xml><?xml version="1.0" encoding="utf-8"?>
<calcChain xmlns="http://schemas.openxmlformats.org/spreadsheetml/2006/main">
  <c r="C13" i="8" l="1"/>
  <c r="J16" i="6" l="1"/>
  <c r="J16" i="3"/>
  <c r="J16" i="2"/>
  <c r="A8" i="6" l="1"/>
  <c r="A8" i="5"/>
  <c r="A8" i="4"/>
  <c r="A8" i="3"/>
  <c r="A8" i="2"/>
  <c r="C3" i="8"/>
  <c r="C9" i="8"/>
  <c r="C4" i="8"/>
  <c r="C5" i="8" s="1"/>
  <c r="I22" i="4"/>
  <c r="E21" i="4"/>
  <c r="I21" i="4" s="1"/>
  <c r="E20" i="4"/>
  <c r="I20" i="4" s="1"/>
  <c r="I21" i="5"/>
  <c r="I22" i="5"/>
  <c r="I20" i="5"/>
  <c r="E21" i="5"/>
  <c r="C8" i="8" l="1"/>
  <c r="C6" i="8"/>
  <c r="C16" i="8" s="1"/>
  <c r="C18" i="8" s="1"/>
  <c r="R22" i="4"/>
  <c r="I23" i="4"/>
  <c r="I23" i="5"/>
  <c r="A9" i="2" l="1"/>
  <c r="A9" i="3"/>
  <c r="A9" i="6"/>
  <c r="A9" i="5"/>
  <c r="A9" i="4"/>
  <c r="J16" i="5" l="1"/>
  <c r="J16" i="4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<sst xmlns="http://schemas.openxmlformats.org/spreadsheetml/2006/main" count="854" uniqueCount="77">
  <si>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</si>
  <si>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</si>
  <si>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</si>
  <si>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</si>
  <si>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</si>
  <si>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</si>
  <si>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</si>
  <si>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Идентификатор инвестиционного проекта: H_16-0142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</si>
  <si>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</si>
  <si>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</si>
  <si>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</si>
  <si>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</si>
  <si>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</si>
  <si>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</si>
  <si>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</si>
  <si>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</si>
  <si>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</si>
  <si>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</si>
  <si>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</si>
  <si>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</si>
  <si>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</si>
  <si>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</si>
  <si>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</si>
  <si>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</si>
  <si>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</si>
  <si>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</si>
  <si>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</si>
  <si>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</si>
  <si>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</si>
  <si>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</si>
  <si>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</si>
  <si>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</si>
  <si>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</si>
  <si>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</si>
  <si>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</si>
  <si>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</si>
  <si>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70мм2 / -мм2</t>
  </si>
  <si>
    <t xml:space="preserve">1 км </t>
  </si>
  <si>
    <t xml:space="preserve">Таблица 5. Строительство (реконструкция) КЛ 6-500 кВ </t>
  </si>
  <si>
    <t xml:space="preserve">УНЦ КЛ 6-500 кВ (с алюминиевой жилой) </t>
  </si>
  <si>
    <t xml:space="preserve">Затраты на проектно-изыскательские работы по КЛ </t>
  </si>
  <si>
    <t>1 км по трассе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</si>
  <si>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</si>
  <si>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</si>
  <si>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</si>
  <si>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</si>
  <si>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</si>
  <si>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</si>
  <si>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</si>
  <si>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</si>
  <si>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</si>
  <si>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</si>
  <si>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</si>
  <si>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</si>
  <si>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</si>
  <si>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</si>
  <si>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</si>
  <si>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</si>
  <si>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</si>
  <si>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</si>
  <si>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</si>
  <si>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</si>
  <si>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95 мм2, алюминий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</si>
  <si>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</si>
  <si>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</si>
  <si>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Л3-02-1</t>
  </si>
  <si>
    <t>Л7-04-3</t>
  </si>
  <si>
    <t>К1-04-2</t>
  </si>
  <si>
    <t>Б2-02-1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</si>
  <si>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1088</t>
  </si>
  <si>
    <t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t>
  </si>
  <si>
    <t xml:space="preserve">Затраты на проектно-изыскательские работы для отдельных элементов электрических сетей </t>
  </si>
  <si>
    <t>от 11 до 20,10</t>
  </si>
  <si>
    <t>1 объект</t>
  </si>
  <si>
    <t>П6-08</t>
  </si>
  <si>
    <t>Год раскрытия информации: 2021</t>
  </si>
  <si>
    <t>Решение от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</si>
</sst>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0.000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9"/>
      <color theme="1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64" fontId="0" fillId="0" borderId="0" xfId="0" applyNumberFormat="1"/>
    <xf numFmtId="166" fontId="8" fillId="0" borderId="3" xfId="1" applyNumberFormat="1" applyFont="1" applyBorder="1" applyAlignment="1">
      <alignment horizontal="center" vertical="center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8" fillId="0" borderId="0" xfId="0" applyNumberFormat="1" applyFont="1"/>
    <xf numFmtId="0" fontId="18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">
        <v>75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38.25" customHeight="1" x14ac:dyDescent="0.2">
      <c r="A9" s="46" t="s">
        <v>70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customHeight="1" x14ac:dyDescent="0.2">
      <c r="A11" s="46" t="s">
        <v>76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10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45.75" customHeight="1" x14ac:dyDescent="0.2">
      <c r="A16" s="48" t="s">
        <v>0</v>
      </c>
      <c r="B16" s="48" t="s">
        <v>0</v>
      </c>
      <c r="C16" s="48" t="s">
        <v>69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">
        <v>69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">
        <v>69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1088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">
        <v>69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1088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">
        <v>69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1088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34</v>
      </c>
      <c r="C20" s="3">
        <v>15</v>
      </c>
      <c r="D20" s="3" t="s">
        <v>32</v>
      </c>
      <c r="E20" s="21">
        <f>5.964</f>
        <v>5.9640000000000004</v>
      </c>
      <c r="F20" s="3" t="s">
        <v>33</v>
      </c>
      <c r="G20" s="12" t="s">
        <v>65</v>
      </c>
      <c r="H20" s="5">
        <v>699</v>
      </c>
      <c r="I20" s="5">
        <f>E20*H20*Q20</f>
        <v>4377.2778000000008</v>
      </c>
      <c r="J20" s="3"/>
      <c r="K20" s="3"/>
      <c r="L20" s="21"/>
      <c r="M20" s="3"/>
      <c r="N20" s="12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3" t="s">
        <v>35</v>
      </c>
      <c r="C21" s="3">
        <v>15</v>
      </c>
      <c r="D21" s="3" t="s">
        <v>36</v>
      </c>
      <c r="E21" s="4">
        <f>5.964*3</f>
        <v>17.892000000000003</v>
      </c>
      <c r="F21" s="3" t="s">
        <v>33</v>
      </c>
      <c r="G21" s="12" t="s">
        <v>66</v>
      </c>
      <c r="H21" s="5">
        <v>413</v>
      </c>
      <c r="I21" s="5">
        <f t="shared" ref="I21:I22" si="0">E21*H21*Q21</f>
        <v>7758.8658000000023</v>
      </c>
      <c r="J21" s="3"/>
      <c r="K21" s="3"/>
      <c r="L21" s="4"/>
      <c r="M21" s="3"/>
      <c r="N21" s="12"/>
      <c r="O21" s="5"/>
      <c r="P21" s="5"/>
      <c r="Q21">
        <v>1.05</v>
      </c>
      <c r="R21" t="s">
        <v>0</v>
      </c>
    </row>
    <row r="22" spans="1:18" s="19" customFormat="1" ht="50.1" customHeight="1" x14ac:dyDescent="0.2">
      <c r="A22" s="15">
        <v>3</v>
      </c>
      <c r="B22" s="15" t="s">
        <v>71</v>
      </c>
      <c r="C22" s="15"/>
      <c r="D22" s="15" t="s">
        <v>72</v>
      </c>
      <c r="E22" s="16">
        <v>1</v>
      </c>
      <c r="F22" s="15" t="s">
        <v>73</v>
      </c>
      <c r="G22" s="15" t="s">
        <v>74</v>
      </c>
      <c r="H22" s="17">
        <v>1500</v>
      </c>
      <c r="I22" s="5">
        <f t="shared" si="0"/>
        <v>1500</v>
      </c>
      <c r="J22" s="15"/>
      <c r="K22" s="15"/>
      <c r="L22" s="16"/>
      <c r="M22" s="15"/>
      <c r="N22" s="15"/>
      <c r="O22" s="17"/>
      <c r="P22" s="17"/>
      <c r="Q22" s="19">
        <v>1</v>
      </c>
      <c r="R22" s="20">
        <f>SUM(I20:I21)</f>
        <v>12136.143600000003</v>
      </c>
    </row>
    <row r="23" spans="1:18" ht="50.1" customHeight="1" x14ac:dyDescent="0.2">
      <c r="A23" s="3">
        <v>4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13636.143600000003</v>
      </c>
      <c r="J23" s="3"/>
      <c r="K23" s="3"/>
      <c r="L23" s="4"/>
      <c r="M23" s="3"/>
      <c r="N23" s="3"/>
      <c r="O23" s="5"/>
      <c r="P23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OutlineSymbols="0" showWhiteSpace="0" zoomScale="90" zoomScaleNormal="9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38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">
        <v>69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1088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24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24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24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24" ht="50.1" customHeight="1" x14ac:dyDescent="0.2">
      <c r="A20" s="3">
        <v>1</v>
      </c>
      <c r="B20" s="3" t="s">
        <v>39</v>
      </c>
      <c r="C20" s="3">
        <v>15</v>
      </c>
      <c r="D20" s="12" t="s">
        <v>62</v>
      </c>
      <c r="E20" s="4">
        <v>0.98399999999999999</v>
      </c>
      <c r="F20" s="3" t="s">
        <v>37</v>
      </c>
      <c r="G20" s="12" t="s">
        <v>67</v>
      </c>
      <c r="H20" s="5">
        <v>2037</v>
      </c>
      <c r="I20" s="5">
        <f>H20*E20*Q20</f>
        <v>2224.8928799999999</v>
      </c>
      <c r="J20" s="3"/>
      <c r="K20" s="12"/>
      <c r="L20" s="4"/>
      <c r="M20" s="3"/>
      <c r="N20" s="12"/>
      <c r="O20" s="5"/>
      <c r="P20" s="5"/>
      <c r="Q20">
        <v>1.1100000000000001</v>
      </c>
      <c r="R20" t="s">
        <v>0</v>
      </c>
    </row>
    <row r="21" spans="1:24" s="14" customFormat="1" ht="50.1" customHeight="1" x14ac:dyDescent="0.2">
      <c r="A21" s="15">
        <v>3</v>
      </c>
      <c r="B21" s="15" t="s">
        <v>63</v>
      </c>
      <c r="C21" s="15">
        <v>15</v>
      </c>
      <c r="D21" s="15" t="s">
        <v>64</v>
      </c>
      <c r="E21" s="16">
        <f>E20</f>
        <v>0.98399999999999999</v>
      </c>
      <c r="F21" s="15" t="s">
        <v>41</v>
      </c>
      <c r="G21" s="15" t="s">
        <v>68</v>
      </c>
      <c r="H21" s="17">
        <v>1428</v>
      </c>
      <c r="I21" s="5">
        <f t="shared" ref="I21:I22" si="0">H21*E21*Q21</f>
        <v>1405.152</v>
      </c>
      <c r="J21" s="15"/>
      <c r="K21" s="15"/>
      <c r="L21" s="16"/>
      <c r="M21" s="15"/>
      <c r="N21" s="15"/>
      <c r="O21" s="17"/>
      <c r="P21" s="17"/>
      <c r="Q21" s="14">
        <v>1</v>
      </c>
      <c r="R21" s="14" t="s">
        <v>0</v>
      </c>
    </row>
    <row r="22" spans="1:24" ht="50.1" customHeight="1" x14ac:dyDescent="0.2">
      <c r="A22" s="3">
        <v>2</v>
      </c>
      <c r="B22" s="3" t="s">
        <v>40</v>
      </c>
      <c r="C22" s="3">
        <v>15</v>
      </c>
      <c r="D22" s="3"/>
      <c r="E22" s="4">
        <v>1</v>
      </c>
      <c r="F22" s="3" t="s">
        <v>41</v>
      </c>
      <c r="G22" s="3" t="s">
        <v>42</v>
      </c>
      <c r="H22" s="5">
        <v>611</v>
      </c>
      <c r="I22" s="5">
        <f t="shared" si="0"/>
        <v>611</v>
      </c>
      <c r="J22" s="3"/>
      <c r="K22" s="3"/>
      <c r="L22" s="4"/>
      <c r="M22" s="3"/>
      <c r="N22" s="3"/>
      <c r="O22" s="5"/>
      <c r="P22" s="17"/>
      <c r="Q22">
        <v>1</v>
      </c>
      <c r="R22" t="s">
        <v>0</v>
      </c>
    </row>
    <row r="23" spans="1:24" ht="50.1" customHeight="1" x14ac:dyDescent="0.2">
      <c r="A23" s="3" t="s">
        <v>0</v>
      </c>
      <c r="B23" s="3" t="s">
        <v>27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4241.0448799999995</v>
      </c>
      <c r="J23" s="3"/>
      <c r="K23" s="3"/>
      <c r="L23" s="4"/>
      <c r="M23" s="3"/>
      <c r="N23" s="3"/>
      <c r="O23" s="5"/>
      <c r="P23" s="5"/>
    </row>
    <row r="25" spans="1:24" x14ac:dyDescent="0.2"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</row>
  </sheetData>
  <mergeCells count="24">
    <mergeCell ref="A15:A18"/>
    <mergeCell ref="B15:B18"/>
    <mergeCell ref="C16:I16"/>
    <mergeCell ref="J16:P16"/>
    <mergeCell ref="C17:F17"/>
    <mergeCell ref="G17:I17"/>
    <mergeCell ref="J17:M17"/>
    <mergeCell ref="N17:P17"/>
    <mergeCell ref="D25:X25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0" t="s">
        <v>1</v>
      </c>
      <c r="P1" s="4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0" t="s">
        <v>2</v>
      </c>
      <c r="P2" s="4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0" t="s">
        <v>3</v>
      </c>
      <c r="P3" s="40" t="s">
        <v>0</v>
      </c>
    </row>
    <row r="4" spans="1:16" ht="45" customHeight="1" x14ac:dyDescent="0.2">
      <c r="A4" s="41" t="s">
        <v>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2">
      <c r="A5" t="s">
        <v>0</v>
      </c>
    </row>
    <row r="6" spans="1:16" x14ac:dyDescent="0.2">
      <c r="A6" s="43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44" t="s">
        <v>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4.25" customHeight="1" x14ac:dyDescent="0.2">
      <c r="A8" s="45" t="str">
        <f>т1!A8</f>
        <v>Год раскрытия информации: 2021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45" customHeight="1" x14ac:dyDescent="0.2">
      <c r="A9" s="47" t="str">
        <f>т1!A9</f>
        <v xml:space="preserve">Наименование инвестиционного проекта: 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 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">
      <c r="A10" s="47" t="s">
        <v>7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2">
      <c r="A11" s="47" t="str">
        <f>т1!A11</f>
        <v>Решение от утверждении инвестиционной программы отсутствует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">
      <c r="A12" s="44" t="s">
        <v>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">
      <c r="A13" s="47" t="s">
        <v>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</row>
    <row r="14" spans="1:16" x14ac:dyDescent="0.2">
      <c r="A14" s="43" t="s">
        <v>43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pans="1:16" x14ac:dyDescent="0.2">
      <c r="A15" s="48" t="s">
        <v>11</v>
      </c>
      <c r="B15" s="48" t="s">
        <v>12</v>
      </c>
      <c r="C15" s="48" t="s">
        <v>13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14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">
        <v>69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05.11.2019 № 1088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15</v>
      </c>
      <c r="D17" s="48" t="s">
        <v>0</v>
      </c>
      <c r="E17" s="48" t="s">
        <v>0</v>
      </c>
      <c r="F17" s="48" t="s">
        <v>0</v>
      </c>
      <c r="G17" s="48" t="s">
        <v>16</v>
      </c>
      <c r="H17" s="48" t="s">
        <v>0</v>
      </c>
      <c r="I17" s="48" t="s">
        <v>0</v>
      </c>
      <c r="J17" s="48" t="s">
        <v>17</v>
      </c>
      <c r="K17" s="48" t="s">
        <v>0</v>
      </c>
      <c r="L17" s="48" t="s">
        <v>0</v>
      </c>
      <c r="M17" s="48" t="s">
        <v>0</v>
      </c>
      <c r="N17" s="48" t="s">
        <v>16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22" bestFit="1" customWidth="1"/>
    <col min="2" max="2" width="25" style="22" bestFit="1" customWidth="1"/>
    <col min="3" max="3" width="18.75" style="22" customWidth="1"/>
    <col min="4" max="4" width="4.25" style="22" customWidth="1"/>
    <col min="5" max="5" width="9.125" style="22" customWidth="1"/>
    <col min="6" max="6" width="29.375" style="22" customWidth="1"/>
    <col min="7" max="7" width="11.5" style="22" customWidth="1"/>
    <col min="8" max="23" width="9" style="22" hidden="1" customWidth="1"/>
    <col min="24" max="25" width="9.875" style="22" bestFit="1" customWidth="1"/>
    <col min="26" max="16384" width="9" style="22"/>
  </cols>
  <sheetData>
    <row r="1" spans="1:25" x14ac:dyDescent="0.2">
      <c r="A1" s="22" t="s">
        <v>44</v>
      </c>
    </row>
    <row r="2" spans="1:25" ht="45" x14ac:dyDescent="0.2">
      <c r="A2" s="11" t="s">
        <v>11</v>
      </c>
      <c r="B2" s="11" t="s">
        <v>45</v>
      </c>
      <c r="C2" s="56" t="s">
        <v>13</v>
      </c>
      <c r="D2" s="57"/>
      <c r="E2" s="58"/>
      <c r="F2" s="23" t="s">
        <v>14</v>
      </c>
      <c r="G2" s="24"/>
    </row>
    <row r="3" spans="1:25" ht="135" x14ac:dyDescent="0.25">
      <c r="A3" s="11">
        <v>1</v>
      </c>
      <c r="B3" s="11" t="s">
        <v>46</v>
      </c>
      <c r="C3" s="50">
        <f>т4!I23+т5!I23</f>
        <v>17877.188480000004</v>
      </c>
      <c r="D3" s="51"/>
      <c r="E3" s="52"/>
      <c r="F3" s="25"/>
      <c r="G3" s="26"/>
      <c r="Y3" s="13"/>
    </row>
    <row r="4" spans="1:25" ht="15.75" x14ac:dyDescent="0.2">
      <c r="A4" s="11">
        <v>2</v>
      </c>
      <c r="B4" s="11" t="s">
        <v>47</v>
      </c>
      <c r="C4" s="50">
        <f>C3*20%</f>
        <v>3575.4376960000009</v>
      </c>
      <c r="D4" s="51"/>
      <c r="E4" s="52"/>
      <c r="F4" s="25"/>
      <c r="G4" s="2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48</v>
      </c>
      <c r="C5" s="50">
        <f>C4+C3</f>
        <v>21452.626176000005</v>
      </c>
      <c r="D5" s="51"/>
      <c r="E5" s="52"/>
      <c r="F5" s="27"/>
      <c r="G5" s="28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8">
        <v>104.7</v>
      </c>
      <c r="S5" s="18">
        <v>104.7</v>
      </c>
      <c r="T5" s="18">
        <v>104.7</v>
      </c>
      <c r="U5" s="18">
        <v>104.7</v>
      </c>
      <c r="V5" s="18">
        <v>104.7</v>
      </c>
      <c r="W5" s="18">
        <v>104.7</v>
      </c>
    </row>
    <row r="6" spans="1:25" ht="60" x14ac:dyDescent="0.2">
      <c r="A6" s="11">
        <v>4</v>
      </c>
      <c r="B6" s="11" t="s">
        <v>49</v>
      </c>
      <c r="C6" s="50">
        <f>C7+(C5-C7)*((C10/C9*(K5+100)/200)+C11/C9*(L5+100)/200*K5/100+C12/C9*((M5+100)/200*L5/100*K5/100)+C13/C9*((N5+100)/200*M5/100*L5/100*K5/100)+C14/C9*((O5+100)/200*N5/100*M5/100*L5/100*K5/100)+C15/C9*((P5+100)/200*O5/100*N5/100*M5/100*L5/100*K5/100))</f>
        <v>26274.851509995216</v>
      </c>
      <c r="D6" s="51"/>
      <c r="E6" s="52"/>
      <c r="F6" s="27"/>
      <c r="G6" s="28"/>
    </row>
    <row r="7" spans="1:25" ht="75" x14ac:dyDescent="0.2">
      <c r="A7" s="11">
        <v>5</v>
      </c>
      <c r="B7" s="11" t="s">
        <v>50</v>
      </c>
      <c r="C7" s="59">
        <v>0</v>
      </c>
      <c r="D7" s="60"/>
      <c r="E7" s="61"/>
      <c r="F7" s="25"/>
      <c r="G7" s="26"/>
      <c r="H7" s="29"/>
      <c r="X7" s="29"/>
    </row>
    <row r="8" spans="1:25" ht="45" x14ac:dyDescent="0.2">
      <c r="A8" s="11">
        <v>6</v>
      </c>
      <c r="B8" s="11" t="s">
        <v>51</v>
      </c>
      <c r="C8" s="50">
        <f>C5-C7</f>
        <v>21452.626176000005</v>
      </c>
      <c r="D8" s="51"/>
      <c r="E8" s="52"/>
      <c r="F8" s="25"/>
      <c r="G8" s="26"/>
    </row>
    <row r="9" spans="1:25" ht="90" x14ac:dyDescent="0.25">
      <c r="A9" s="11">
        <v>7</v>
      </c>
      <c r="B9" s="11" t="s">
        <v>52</v>
      </c>
      <c r="C9" s="50">
        <f>SUM(C10:E15)</f>
        <v>12219.79724</v>
      </c>
      <c r="D9" s="51"/>
      <c r="E9" s="52"/>
      <c r="F9" s="30"/>
      <c r="G9" s="31"/>
      <c r="X9" s="32"/>
    </row>
    <row r="10" spans="1:25" ht="15" x14ac:dyDescent="0.2">
      <c r="A10" s="11">
        <v>7.1</v>
      </c>
      <c r="B10" s="11" t="s">
        <v>53</v>
      </c>
      <c r="C10" s="50">
        <v>0</v>
      </c>
      <c r="D10" s="51"/>
      <c r="E10" s="52"/>
      <c r="F10" s="25"/>
      <c r="G10" s="26"/>
    </row>
    <row r="11" spans="1:25" ht="15" x14ac:dyDescent="0.2">
      <c r="A11" s="11">
        <v>7.2</v>
      </c>
      <c r="B11" s="11" t="s">
        <v>54</v>
      </c>
      <c r="C11" s="50">
        <v>0</v>
      </c>
      <c r="D11" s="51"/>
      <c r="E11" s="52"/>
      <c r="F11" s="33"/>
      <c r="G11" s="34"/>
    </row>
    <row r="12" spans="1:25" ht="15" x14ac:dyDescent="0.2">
      <c r="A12" s="11">
        <v>7.3</v>
      </c>
      <c r="B12" s="11" t="s">
        <v>55</v>
      </c>
      <c r="C12" s="50">
        <v>0</v>
      </c>
      <c r="D12" s="51"/>
      <c r="E12" s="52"/>
      <c r="F12" s="33"/>
      <c r="G12" s="34"/>
    </row>
    <row r="13" spans="1:25" ht="15" x14ac:dyDescent="0.2">
      <c r="A13" s="11">
        <v>7.4</v>
      </c>
      <c r="B13" s="11" t="s">
        <v>56</v>
      </c>
      <c r="C13" s="50">
        <f>12.21979724*1000</f>
        <v>12219.79724</v>
      </c>
      <c r="D13" s="51"/>
      <c r="E13" s="52"/>
      <c r="F13" s="25"/>
      <c r="G13" s="26"/>
    </row>
    <row r="14" spans="1:25" ht="15" x14ac:dyDescent="0.2">
      <c r="A14" s="11">
        <v>7.5</v>
      </c>
      <c r="B14" s="11" t="s">
        <v>57</v>
      </c>
      <c r="C14" s="50">
        <v>0</v>
      </c>
      <c r="D14" s="51"/>
      <c r="E14" s="52"/>
      <c r="F14" s="25"/>
      <c r="G14" s="26"/>
    </row>
    <row r="15" spans="1:25" ht="15" x14ac:dyDescent="0.2">
      <c r="A15" s="11">
        <v>7.6</v>
      </c>
      <c r="B15" s="11" t="s">
        <v>61</v>
      </c>
      <c r="C15" s="50">
        <v>0</v>
      </c>
      <c r="D15" s="51"/>
      <c r="E15" s="52"/>
      <c r="F15" s="25"/>
      <c r="G15" s="26"/>
    </row>
    <row r="16" spans="1:25" ht="75" x14ac:dyDescent="0.2">
      <c r="A16" s="11">
        <v>8</v>
      </c>
      <c r="B16" s="11" t="s">
        <v>58</v>
      </c>
      <c r="C16" s="50">
        <f>C6/1000</f>
        <v>26.274851509995216</v>
      </c>
      <c r="D16" s="51"/>
      <c r="E16" s="52"/>
      <c r="F16" s="25"/>
      <c r="G16" s="26"/>
    </row>
    <row r="17" spans="1:26" ht="105" x14ac:dyDescent="0.2">
      <c r="A17" s="11">
        <v>9</v>
      </c>
      <c r="B17" s="11" t="s">
        <v>59</v>
      </c>
      <c r="C17" s="53">
        <v>0</v>
      </c>
      <c r="D17" s="54"/>
      <c r="E17" s="55"/>
      <c r="F17" s="35"/>
      <c r="G17" s="3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7"/>
    </row>
    <row r="18" spans="1:26" ht="30" x14ac:dyDescent="0.2">
      <c r="A18" s="11">
        <v>10</v>
      </c>
      <c r="B18" s="11" t="s">
        <v>60</v>
      </c>
      <c r="C18" s="50">
        <f>(C17+C16)*1000</f>
        <v>26274.851509995216</v>
      </c>
      <c r="D18" s="51"/>
      <c r="E18" s="52"/>
      <c r="F18" s="25"/>
      <c r="G18" s="26"/>
      <c r="X18" s="29"/>
      <c r="Y18" s="38"/>
      <c r="Z18" s="39"/>
    </row>
    <row r="19" spans="1:26" x14ac:dyDescent="0.2">
      <c r="X19" s="29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2019-03-20T14:30:27Z</dcterms:created>
  <dcterms:modified xsi:type="dcterms:W3CDTF">2021-03-03T07:14:34Z</dcterms:modified>
</cp:coreProperties>
</file>