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7-1426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C3" i="8"/>
  <c r="I20" i="4"/>
  <c r="I21" i="4"/>
  <c r="I22" i="4"/>
  <c r="C13" i="8" l="1"/>
  <c r="C12" i="8"/>
  <c r="A8" i="6" l="1"/>
  <c r="A8" i="5"/>
  <c r="A8" i="4"/>
  <c r="A8" i="3"/>
  <c r="A8" i="2"/>
  <c r="A11" i="1"/>
  <c r="A11" i="4" s="1"/>
  <c r="H22" i="4"/>
  <c r="E22" i="4"/>
  <c r="C15" i="8"/>
  <c r="C14" i="8"/>
  <c r="C9" i="8"/>
  <c r="A11" i="3" l="1"/>
  <c r="A11" i="5"/>
  <c r="A11" i="6"/>
  <c r="A11" i="2"/>
  <c r="I24" i="4"/>
  <c r="C4" i="8" l="1"/>
  <c r="C5" i="8" s="1"/>
  <c r="H7" i="8" s="1"/>
  <c r="C8" i="8" l="1"/>
  <c r="C6" i="8"/>
  <c r="C18" i="8" s="1"/>
  <c r="I7" i="8" l="1"/>
  <c r="C20" i="8"/>
  <c r="A9" i="6"/>
  <c r="A9" i="5"/>
  <c r="A9" i="4"/>
  <c r="A9" i="3"/>
  <c r="A9" i="2"/>
  <c r="J16" i="6" l="1"/>
  <c r="J16" i="5"/>
  <c r="J16" i="4"/>
  <c r="J16" i="3"/>
  <c r="J16" i="2"/>
  <c r="P22" i="2" l="1"/>
</calcChain>
</file>

<file path=xl/sharedStrings.xml><?xml version="1.0" encoding="utf-8"?>
<sst xmlns="http://schemas.openxmlformats.org/spreadsheetml/2006/main" count="866" uniqueCount="76">
  <si>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</si>
  <si>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</si>
  <si>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</si>
  <si>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</si>
  <si>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</si>
  <si>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</si>
  <si>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</si>
  <si>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H_17-1426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</si>
  <si>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</si>
  <si>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</si>
  <si>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</si>
  <si>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</si>
  <si>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</si>
  <si>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</si>
  <si>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</si>
  <si>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</si>
  <si>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</si>
  <si>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</si>
  <si>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</si>
  <si>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</si>
  <si>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</si>
  <si>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</si>
  <si>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</si>
  <si>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</si>
  <si>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</si>
  <si>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</si>
  <si>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</si>
  <si>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</si>
  <si>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</si>
  <si>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</si>
  <si>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выключателя 110-750 кВ с устройством фундаментов </t>
  </si>
  <si>
    <t>Iном 2500, Iоткл 40кА</t>
  </si>
  <si>
    <t xml:space="preserve">1 ед. </t>
  </si>
  <si>
    <t>1 км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</si>
  <si>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</si>
  <si>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</si>
  <si>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</si>
  <si>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многогранные опоры</t>
  </si>
  <si>
    <t xml:space="preserve">УНЦ опор ВЛ 0,4-750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</si>
  <si>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</si>
  <si>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</si>
  <si>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</si>
  <si>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</si>
  <si>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</si>
  <si>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</si>
  <si>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</si>
  <si>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</si>
  <si>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</si>
  <si>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</si>
  <si>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</si>
  <si>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</si>
  <si>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</si>
  <si>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</si>
  <si>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</si>
  <si>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</si>
  <si>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</si>
  <si>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</si>
  <si>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</si>
  <si>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2023г.</t>
  </si>
  <si>
    <t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</si>
  <si>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 xml:space="preserve">1 объект </t>
  </si>
  <si>
    <t>П6-06</t>
  </si>
  <si>
    <t>от 1,1 до 5,9</t>
  </si>
  <si>
    <t>УНЦ провода ВЛ 0,4-750 кВ сталеалюминиевого типа</t>
  </si>
  <si>
    <t>Затраты на проектно-изыскательские работы для отдельных элементов</t>
  </si>
  <si>
    <t>И1-01-1</t>
  </si>
  <si>
    <t>Л3-04-3</t>
  </si>
  <si>
    <t>Л5-01</t>
  </si>
  <si>
    <t>70 мм2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</si>
  <si>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t>
  </si>
  <si>
    <t>2024г.</t>
  </si>
  <si>
    <t>2025г.</t>
  </si>
  <si>
    <t>Год раскрытия информации: 2021</t>
  </si>
  <si>
    <t>Л1-04-3</t>
  </si>
  <si>
    <t>от 501 до 1000,9</t>
  </si>
  <si>
    <t>П6-13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</si>
</sst>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43" fontId="0" fillId="0" borderId="0" xfId="0" applyNumberFormat="1"/>
    <xf numFmtId="0" fontId="1" fillId="0" borderId="5" xfId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6" fillId="0" borderId="8" xfId="0" applyNumberFormat="1" applyFont="1" applyFill="1" applyBorder="1"/>
    <xf numFmtId="166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4.5" customHeight="1" x14ac:dyDescent="0.2">
      <c r="A9" s="47" t="s">
        <v>59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7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10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">
        <v>69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OutlineSymbols="0" showWhiteSpace="0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29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30</v>
      </c>
      <c r="C20" s="3">
        <v>110</v>
      </c>
      <c r="D20" s="3" t="s">
        <v>31</v>
      </c>
      <c r="E20" s="4">
        <v>2</v>
      </c>
      <c r="F20" s="3" t="s">
        <v>32</v>
      </c>
      <c r="G20" s="3" t="s">
        <v>65</v>
      </c>
      <c r="H20" s="5">
        <v>3481</v>
      </c>
      <c r="I20" s="5">
        <v>0</v>
      </c>
      <c r="J20" s="18" t="s">
        <v>28</v>
      </c>
      <c r="K20" s="18" t="s">
        <v>28</v>
      </c>
      <c r="L20" s="19" t="s">
        <v>28</v>
      </c>
      <c r="M20" s="18" t="s">
        <v>28</v>
      </c>
      <c r="N20" s="18" t="s">
        <v>28</v>
      </c>
      <c r="O20" s="20" t="s">
        <v>28</v>
      </c>
      <c r="P20" s="20" t="s">
        <v>28</v>
      </c>
      <c r="Q20">
        <v>1.0900000000000001</v>
      </c>
    </row>
    <row r="21" spans="1:18" ht="50.1" customHeight="1" x14ac:dyDescent="0.2">
      <c r="A21" s="3">
        <v>2</v>
      </c>
      <c r="B21" s="13" t="s">
        <v>64</v>
      </c>
      <c r="C21" s="3">
        <v>110</v>
      </c>
      <c r="D21" s="3" t="s">
        <v>62</v>
      </c>
      <c r="E21" s="4">
        <v>2</v>
      </c>
      <c r="F21" s="3" t="s">
        <v>60</v>
      </c>
      <c r="G21" s="3" t="s">
        <v>61</v>
      </c>
      <c r="H21" s="5">
        <v>300</v>
      </c>
      <c r="I21" s="5">
        <v>600</v>
      </c>
      <c r="J21" s="18" t="s">
        <v>28</v>
      </c>
      <c r="K21" s="18" t="s">
        <v>28</v>
      </c>
      <c r="L21" s="19" t="s">
        <v>28</v>
      </c>
      <c r="M21" s="18" t="s">
        <v>28</v>
      </c>
      <c r="N21" s="18" t="s">
        <v>28</v>
      </c>
      <c r="O21" s="20" t="s">
        <v>28</v>
      </c>
      <c r="P21" s="20" t="s">
        <v>28</v>
      </c>
      <c r="Q21">
        <v>1</v>
      </c>
    </row>
    <row r="22" spans="1:18" ht="50.1" customHeight="1" x14ac:dyDescent="0.2">
      <c r="A22" s="3" t="s">
        <v>0</v>
      </c>
      <c r="B22" s="3" t="s">
        <v>27</v>
      </c>
      <c r="C22" s="3" t="s">
        <v>0</v>
      </c>
      <c r="D22" s="3" t="s">
        <v>0</v>
      </c>
      <c r="E22" s="4" t="s">
        <v>0</v>
      </c>
      <c r="F22" s="3" t="s">
        <v>0</v>
      </c>
      <c r="G22" s="3" t="s">
        <v>0</v>
      </c>
      <c r="H22" s="5" t="s">
        <v>0</v>
      </c>
      <c r="I22" s="5">
        <v>600</v>
      </c>
      <c r="J22" s="3" t="s">
        <v>0</v>
      </c>
      <c r="K22" s="3" t="s">
        <v>0</v>
      </c>
      <c r="L22" s="4" t="s">
        <v>0</v>
      </c>
      <c r="M22" s="3" t="s">
        <v>0</v>
      </c>
      <c r="N22" s="3" t="s">
        <v>0</v>
      </c>
      <c r="O22" s="5" t="s">
        <v>0</v>
      </c>
      <c r="P22" s="5">
        <f>SUM(P20:P21)</f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12" customFormat="1" ht="51.75" customHeight="1" x14ac:dyDescent="0.2">
      <c r="A20" s="15">
        <v>1</v>
      </c>
      <c r="B20" s="11" t="s">
        <v>63</v>
      </c>
      <c r="C20" s="11">
        <v>110</v>
      </c>
      <c r="D20" s="11" t="s">
        <v>68</v>
      </c>
      <c r="E20" s="11">
        <v>35.64</v>
      </c>
      <c r="F20" s="3" t="s">
        <v>33</v>
      </c>
      <c r="G20" s="11" t="s">
        <v>67</v>
      </c>
      <c r="H20" s="5">
        <v>341</v>
      </c>
      <c r="I20" s="5">
        <f>E20*H20*Q20*0</f>
        <v>0</v>
      </c>
      <c r="J20" s="11"/>
      <c r="K20" s="11"/>
      <c r="L20" s="11"/>
      <c r="M20" s="3"/>
      <c r="N20" s="11"/>
      <c r="O20" s="5"/>
      <c r="P20" s="5"/>
      <c r="Q20" s="12">
        <v>1.05</v>
      </c>
    </row>
    <row r="21" spans="1:18" ht="60" customHeight="1" x14ac:dyDescent="0.2">
      <c r="A21" s="15">
        <v>2</v>
      </c>
      <c r="B21" s="3" t="s">
        <v>36</v>
      </c>
      <c r="C21" s="11">
        <v>110</v>
      </c>
      <c r="D21" s="18" t="s">
        <v>37</v>
      </c>
      <c r="E21" s="19">
        <v>35.64</v>
      </c>
      <c r="F21" s="18" t="s">
        <v>33</v>
      </c>
      <c r="G21" s="18" t="s">
        <v>73</v>
      </c>
      <c r="H21" s="20">
        <v>5086</v>
      </c>
      <c r="I21" s="20">
        <f>E21*H21*Q21*0</f>
        <v>0</v>
      </c>
      <c r="J21" s="18"/>
      <c r="K21" s="18"/>
      <c r="L21" s="19"/>
      <c r="M21" s="18"/>
      <c r="N21" s="18"/>
      <c r="O21" s="20"/>
      <c r="P21" s="20"/>
      <c r="Q21">
        <v>1.54</v>
      </c>
    </row>
    <row r="22" spans="1:18" ht="50.1" customHeight="1" x14ac:dyDescent="0.2">
      <c r="A22" s="15">
        <v>3</v>
      </c>
      <c r="B22" s="3" t="s">
        <v>38</v>
      </c>
      <c r="C22" s="11">
        <v>110</v>
      </c>
      <c r="D22" s="3" t="s">
        <v>37</v>
      </c>
      <c r="E22" s="4">
        <f>E20</f>
        <v>35.64</v>
      </c>
      <c r="F22" s="3" t="s">
        <v>33</v>
      </c>
      <c r="G22" s="13" t="s">
        <v>66</v>
      </c>
      <c r="H22" s="5">
        <f>6816</f>
        <v>6816</v>
      </c>
      <c r="I22" s="5">
        <f t="shared" ref="I22" si="0">E22*H22*Q22*0</f>
        <v>0</v>
      </c>
      <c r="J22" s="11"/>
      <c r="K22" s="3"/>
      <c r="L22" s="4"/>
      <c r="M22" s="3"/>
      <c r="N22" s="13"/>
      <c r="O22" s="5"/>
      <c r="P22" s="5"/>
      <c r="Q22">
        <v>1.05</v>
      </c>
    </row>
    <row r="23" spans="1:18" s="12" customFormat="1" ht="57.75" customHeight="1" x14ac:dyDescent="0.2">
      <c r="A23" s="15">
        <v>4</v>
      </c>
      <c r="B23" s="13" t="s">
        <v>64</v>
      </c>
      <c r="C23" s="3">
        <v>110</v>
      </c>
      <c r="D23" s="18" t="s">
        <v>74</v>
      </c>
      <c r="E23" s="19">
        <v>1</v>
      </c>
      <c r="F23" s="18" t="s">
        <v>60</v>
      </c>
      <c r="G23" s="18" t="s">
        <v>75</v>
      </c>
      <c r="H23" s="20">
        <v>50000</v>
      </c>
      <c r="I23" s="20">
        <v>50000</v>
      </c>
      <c r="J23" s="3"/>
      <c r="K23" s="13"/>
      <c r="L23" s="4"/>
      <c r="M23" s="13"/>
      <c r="N23" s="13"/>
      <c r="O23" s="5"/>
      <c r="P23" s="5"/>
      <c r="Q23" s="12">
        <v>1</v>
      </c>
      <c r="R23" s="14"/>
    </row>
    <row r="24" spans="1:18" ht="56.25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50000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8" t="str">
        <f>т1!A9</f>
        <v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7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39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1" t="s">
        <v>1</v>
      </c>
      <c r="P1" s="4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1" t="s">
        <v>2</v>
      </c>
      <c r="P2" s="4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1" t="s">
        <v>3</v>
      </c>
      <c r="P3" s="41" t="s">
        <v>0</v>
      </c>
    </row>
    <row r="4" spans="1:16" ht="45" customHeight="1" x14ac:dyDescent="0.2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4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5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6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">
      <c r="A9" s="47" t="str">
        <f>т1!A9</f>
        <v>Наименование инвестиционного проекта: 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8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5" t="s">
        <v>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8" t="s">
        <v>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4" t="s">
        <v>40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9" t="s">
        <v>11</v>
      </c>
      <c r="B15" s="49" t="s">
        <v>12</v>
      </c>
      <c r="C15" s="49" t="s">
        <v>13</v>
      </c>
      <c r="D15" s="49" t="s">
        <v>0</v>
      </c>
      <c r="E15" s="49" t="s">
        <v>0</v>
      </c>
      <c r="F15" s="49" t="s">
        <v>0</v>
      </c>
      <c r="G15" s="49" t="s">
        <v>0</v>
      </c>
      <c r="H15" s="49" t="s">
        <v>0</v>
      </c>
      <c r="I15" s="49" t="s">
        <v>0</v>
      </c>
      <c r="J15" s="49" t="s">
        <v>14</v>
      </c>
      <c r="K15" s="49" t="s">
        <v>0</v>
      </c>
      <c r="L15" s="49" t="s">
        <v>0</v>
      </c>
      <c r="M15" s="49" t="s">
        <v>0</v>
      </c>
      <c r="N15" s="49" t="s">
        <v>0</v>
      </c>
      <c r="O15" s="49" t="s">
        <v>0</v>
      </c>
      <c r="P15" s="49" t="s">
        <v>0</v>
      </c>
    </row>
    <row r="16" spans="1:16" ht="30" customHeight="1" x14ac:dyDescent="0.2">
      <c r="A16" s="49" t="s">
        <v>0</v>
      </c>
      <c r="B16" s="49" t="s">
        <v>0</v>
      </c>
      <c r="C16" s="49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1057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9" t="s">
        <v>0</v>
      </c>
      <c r="B17" s="49" t="s">
        <v>0</v>
      </c>
      <c r="C17" s="49" t="s">
        <v>15</v>
      </c>
      <c r="D17" s="49" t="s">
        <v>0</v>
      </c>
      <c r="E17" s="49" t="s">
        <v>0</v>
      </c>
      <c r="F17" s="49" t="s">
        <v>0</v>
      </c>
      <c r="G17" s="49" t="s">
        <v>16</v>
      </c>
      <c r="H17" s="49" t="s">
        <v>0</v>
      </c>
      <c r="I17" s="49" t="s">
        <v>0</v>
      </c>
      <c r="J17" s="49" t="s">
        <v>17</v>
      </c>
      <c r="K17" s="49" t="s">
        <v>0</v>
      </c>
      <c r="L17" s="49" t="s">
        <v>0</v>
      </c>
      <c r="M17" s="49" t="s">
        <v>0</v>
      </c>
      <c r="N17" s="49" t="s">
        <v>16</v>
      </c>
      <c r="O17" s="49" t="s">
        <v>0</v>
      </c>
      <c r="P17" s="49" t="s">
        <v>0</v>
      </c>
    </row>
    <row r="18" spans="1:18" ht="60" x14ac:dyDescent="0.2">
      <c r="A18" s="49" t="s">
        <v>0</v>
      </c>
      <c r="B18" s="49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17" bestFit="1" customWidth="1"/>
    <col min="2" max="2" width="25" style="17" bestFit="1" customWidth="1"/>
    <col min="3" max="3" width="18.75" style="17" customWidth="1"/>
    <col min="4" max="4" width="4.25" style="17" customWidth="1"/>
    <col min="5" max="5" width="9.125" style="17" customWidth="1"/>
    <col min="6" max="6" width="29.375" style="17" customWidth="1"/>
    <col min="7" max="7" width="11.5" style="17" customWidth="1"/>
    <col min="8" max="23" width="9" style="17" hidden="1" customWidth="1"/>
    <col min="24" max="25" width="9.875" style="17" bestFit="1" customWidth="1"/>
    <col min="26" max="16384" width="9" style="17"/>
  </cols>
  <sheetData>
    <row r="1" spans="1:25" x14ac:dyDescent="0.2">
      <c r="A1" s="17" t="s">
        <v>41</v>
      </c>
    </row>
    <row r="2" spans="1:25" ht="45" x14ac:dyDescent="0.2">
      <c r="A2" s="11" t="s">
        <v>11</v>
      </c>
      <c r="B2" s="11" t="s">
        <v>42</v>
      </c>
      <c r="C2" s="53" t="s">
        <v>13</v>
      </c>
      <c r="D2" s="54"/>
      <c r="E2" s="55"/>
      <c r="F2" s="21" t="s">
        <v>14</v>
      </c>
      <c r="G2" s="22"/>
    </row>
    <row r="3" spans="1:25" ht="135" x14ac:dyDescent="0.25">
      <c r="A3" s="11">
        <v>1</v>
      </c>
      <c r="B3" s="11" t="s">
        <v>43</v>
      </c>
      <c r="C3" s="50">
        <f>т4!I24+т2!I22</f>
        <v>50600</v>
      </c>
      <c r="D3" s="51"/>
      <c r="E3" s="52"/>
      <c r="F3" s="23"/>
      <c r="G3" s="24"/>
      <c r="Y3" s="25"/>
    </row>
    <row r="4" spans="1:25" ht="15.75" x14ac:dyDescent="0.2">
      <c r="A4" s="11">
        <v>2</v>
      </c>
      <c r="B4" s="11" t="s">
        <v>44</v>
      </c>
      <c r="C4" s="50">
        <f>C3*20%</f>
        <v>10120</v>
      </c>
      <c r="D4" s="51"/>
      <c r="E4" s="52"/>
      <c r="F4" s="23"/>
      <c r="G4" s="2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45</v>
      </c>
      <c r="C5" s="50">
        <f>C4+C3</f>
        <v>60720</v>
      </c>
      <c r="D5" s="51"/>
      <c r="E5" s="52"/>
      <c r="F5" s="26"/>
      <c r="G5" s="27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16">
        <v>104.7</v>
      </c>
      <c r="T5" s="16">
        <v>104.7</v>
      </c>
      <c r="U5" s="16">
        <v>104.7</v>
      </c>
      <c r="V5" s="16">
        <v>104.7</v>
      </c>
      <c r="W5" s="16">
        <v>104.7</v>
      </c>
    </row>
    <row r="6" spans="1:25" ht="60" x14ac:dyDescent="0.2">
      <c r="A6" s="11">
        <v>4</v>
      </c>
      <c r="B6" s="11" t="s">
        <v>46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69507.170627469255</v>
      </c>
      <c r="D6" s="51"/>
      <c r="E6" s="52"/>
      <c r="F6" s="26"/>
      <c r="G6" s="27"/>
    </row>
    <row r="7" spans="1:25" ht="75" x14ac:dyDescent="0.2">
      <c r="A7" s="11">
        <v>5</v>
      </c>
      <c r="B7" s="11" t="s">
        <v>47</v>
      </c>
      <c r="C7" s="56">
        <v>0</v>
      </c>
      <c r="D7" s="57"/>
      <c r="E7" s="58"/>
      <c r="F7" s="23"/>
      <c r="G7" s="24"/>
      <c r="H7" s="28">
        <f>C5/1000</f>
        <v>60.72</v>
      </c>
      <c r="I7" s="28">
        <f>C18</f>
        <v>69.50717062746925</v>
      </c>
      <c r="X7" s="28"/>
    </row>
    <row r="8" spans="1:25" ht="45" x14ac:dyDescent="0.2">
      <c r="A8" s="11">
        <v>6</v>
      </c>
      <c r="B8" s="11" t="s">
        <v>48</v>
      </c>
      <c r="C8" s="50">
        <f>C5-C7</f>
        <v>60720</v>
      </c>
      <c r="D8" s="51"/>
      <c r="E8" s="52"/>
      <c r="F8" s="23"/>
      <c r="G8" s="24"/>
    </row>
    <row r="9" spans="1:25" ht="90" x14ac:dyDescent="0.25">
      <c r="A9" s="11">
        <v>7</v>
      </c>
      <c r="B9" s="11" t="s">
        <v>49</v>
      </c>
      <c r="C9" s="50">
        <f>SUM(C10:E15)</f>
        <v>41144.048953000005</v>
      </c>
      <c r="D9" s="51"/>
      <c r="E9" s="52"/>
      <c r="F9" s="29"/>
      <c r="G9" s="30"/>
      <c r="X9" s="31"/>
    </row>
    <row r="10" spans="1:25" ht="15" x14ac:dyDescent="0.2">
      <c r="A10" s="11">
        <v>7.1</v>
      </c>
      <c r="B10" s="11" t="s">
        <v>50</v>
      </c>
      <c r="C10" s="50">
        <v>2617.1316529999999</v>
      </c>
      <c r="D10" s="51"/>
      <c r="E10" s="52"/>
      <c r="F10" s="23"/>
      <c r="G10" s="24"/>
    </row>
    <row r="11" spans="1:25" ht="15" x14ac:dyDescent="0.2">
      <c r="A11" s="11">
        <v>7.2</v>
      </c>
      <c r="B11" s="11" t="s">
        <v>51</v>
      </c>
      <c r="C11" s="50">
        <v>5891.3264099999997</v>
      </c>
      <c r="D11" s="51"/>
      <c r="E11" s="52"/>
      <c r="F11" s="32"/>
      <c r="G11" s="33"/>
    </row>
    <row r="12" spans="1:25" ht="15" x14ac:dyDescent="0.2">
      <c r="A12" s="11">
        <v>7.3</v>
      </c>
      <c r="B12" s="11" t="s">
        <v>55</v>
      </c>
      <c r="C12" s="50">
        <f>30225.75283</f>
        <v>30225.752830000001</v>
      </c>
      <c r="D12" s="51"/>
      <c r="E12" s="52"/>
      <c r="F12" s="32"/>
      <c r="G12" s="33"/>
    </row>
    <row r="13" spans="1:25" ht="15.75" x14ac:dyDescent="0.25">
      <c r="A13" s="11">
        <v>7.4</v>
      </c>
      <c r="B13" s="11" t="s">
        <v>56</v>
      </c>
      <c r="C13" s="50">
        <f>2409.83806</f>
        <v>2409.83806</v>
      </c>
      <c r="D13" s="51"/>
      <c r="E13" s="52"/>
      <c r="F13" s="23"/>
      <c r="G13" s="24"/>
      <c r="H13" s="34">
        <v>0</v>
      </c>
      <c r="I13" s="35">
        <v>0</v>
      </c>
      <c r="J13" s="35">
        <v>0</v>
      </c>
      <c r="K13" s="35">
        <v>0</v>
      </c>
    </row>
    <row r="14" spans="1:25" ht="15" x14ac:dyDescent="0.2">
      <c r="A14" s="11">
        <v>7.5</v>
      </c>
      <c r="B14" s="11" t="s">
        <v>57</v>
      </c>
      <c r="C14" s="50">
        <f>J13*1000</f>
        <v>0</v>
      </c>
      <c r="D14" s="51"/>
      <c r="E14" s="52"/>
      <c r="F14" s="23"/>
      <c r="G14" s="24"/>
    </row>
    <row r="15" spans="1:25" ht="15" x14ac:dyDescent="0.2">
      <c r="A15" s="11">
        <v>7.6</v>
      </c>
      <c r="B15" s="11" t="s">
        <v>58</v>
      </c>
      <c r="C15" s="50">
        <f>K13*1000</f>
        <v>0</v>
      </c>
      <c r="D15" s="51"/>
      <c r="E15" s="52"/>
      <c r="F15" s="23"/>
      <c r="G15" s="24"/>
    </row>
    <row r="16" spans="1:25" ht="15" x14ac:dyDescent="0.2">
      <c r="A16" s="11">
        <v>7.7</v>
      </c>
      <c r="B16" s="11" t="s">
        <v>70</v>
      </c>
      <c r="C16" s="50">
        <v>0</v>
      </c>
      <c r="D16" s="51"/>
      <c r="E16" s="52"/>
      <c r="F16" s="23"/>
      <c r="G16" s="24"/>
    </row>
    <row r="17" spans="1:26" ht="15" x14ac:dyDescent="0.2">
      <c r="A17" s="11">
        <v>7.8</v>
      </c>
      <c r="B17" s="11" t="s">
        <v>71</v>
      </c>
      <c r="C17" s="50">
        <v>0</v>
      </c>
      <c r="D17" s="51"/>
      <c r="E17" s="52"/>
      <c r="F17" s="23"/>
      <c r="G17" s="24"/>
    </row>
    <row r="18" spans="1:26" ht="75" x14ac:dyDescent="0.2">
      <c r="A18" s="11">
        <v>8</v>
      </c>
      <c r="B18" s="11" t="s">
        <v>52</v>
      </c>
      <c r="C18" s="50">
        <f>C6/1000</f>
        <v>69.50717062746925</v>
      </c>
      <c r="D18" s="51"/>
      <c r="E18" s="52"/>
      <c r="F18" s="23"/>
      <c r="G18" s="24"/>
    </row>
    <row r="19" spans="1:26" ht="105" x14ac:dyDescent="0.2">
      <c r="A19" s="11">
        <v>9</v>
      </c>
      <c r="B19" s="11" t="s">
        <v>53</v>
      </c>
      <c r="C19" s="50">
        <v>0</v>
      </c>
      <c r="D19" s="51"/>
      <c r="E19" s="52"/>
      <c r="F19" s="36"/>
      <c r="G19" s="3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8"/>
    </row>
    <row r="20" spans="1:26" ht="30" x14ac:dyDescent="0.2">
      <c r="A20" s="11">
        <v>10</v>
      </c>
      <c r="B20" s="11" t="s">
        <v>54</v>
      </c>
      <c r="C20" s="50">
        <f>(C19+C18)*1000</f>
        <v>69507.170627469255</v>
      </c>
      <c r="D20" s="51"/>
      <c r="E20" s="52"/>
      <c r="F20" s="23"/>
      <c r="G20" s="24"/>
      <c r="X20" s="28"/>
      <c r="Y20" s="39"/>
      <c r="Z20" s="40"/>
    </row>
    <row r="21" spans="1:26" x14ac:dyDescent="0.2">
      <c r="X21" s="28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2019-03-21T11:38:57Z</dcterms:created>
  <dcterms:modified xsi:type="dcterms:W3CDTF">2021-03-16T12:42:45Z</dcterms:modified>
</cp:coreProperties>
</file>