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949-3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A11" i="1" l="1"/>
  <c r="A9" i="6" l="1"/>
  <c r="A8" i="6"/>
  <c r="A9" i="5"/>
  <c r="A8" i="5"/>
  <c r="A9" i="4"/>
  <c r="A8" i="4"/>
  <c r="A9" i="3"/>
  <c r="A8" i="3"/>
  <c r="A9" i="2"/>
  <c r="A8" i="2"/>
  <c r="E21" i="4" l="1"/>
  <c r="I21" i="4" s="1"/>
  <c r="I22" i="4"/>
  <c r="I23" i="4"/>
  <c r="I24" i="4"/>
  <c r="I25" i="4"/>
  <c r="I20" i="4"/>
  <c r="C15" i="8"/>
  <c r="C14" i="8"/>
  <c r="C9" i="8" l="1"/>
  <c r="I26" i="4"/>
  <c r="C3" i="8" l="1"/>
  <c r="C4" i="8" s="1"/>
  <c r="C5" i="8" s="1"/>
  <c r="H7" i="8" l="1"/>
  <c r="C8" i="8"/>
  <c r="C6" i="8"/>
  <c r="C18" i="8" s="1"/>
  <c r="C20" i="8" l="1"/>
  <c r="I7" i="8"/>
  <c r="A11" i="6" l="1"/>
  <c r="A11" i="5"/>
  <c r="A11" i="4"/>
  <c r="A11" i="3"/>
  <c r="A11" i="2"/>
  <c r="R25" i="4" l="1"/>
</calcChain>
</file>

<file path=xl/sharedStrings.xml><?xml version="1.0" encoding="utf-8"?>
<sst xmlns="http://schemas.openxmlformats.org/spreadsheetml/2006/main" count="858" uniqueCount="78">
  <si>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</si>
  <si>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</si>
  <si>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</si>
  <si>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</si>
  <si>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</si>
  <si>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</si>
  <si>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</si>
  <si>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H_949-35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</si>
  <si>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</si>
  <si>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</si>
  <si>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</si>
  <si>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</si>
  <si>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</si>
  <si>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</si>
  <si>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</si>
  <si>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</si>
  <si>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</si>
  <si>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</si>
  <si>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</si>
  <si>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</si>
  <si>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</si>
  <si>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</si>
  <si>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</si>
  <si>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</si>
  <si>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</si>
  <si>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</si>
  <si>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</si>
  <si>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</si>
  <si>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</si>
  <si>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</si>
  <si>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</si>
  <si>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</si>
  <si>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</si>
  <si>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</si>
  <si>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</si>
  <si>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на вырубку (расширение, расчистку) просеки ВЛ (для всех субъектов Российской Федерации) </t>
  </si>
  <si>
    <t>1 га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</si>
  <si>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</si>
  <si>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</si>
  <si>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</si>
  <si>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</si>
  <si>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</si>
  <si>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</si>
  <si>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</si>
  <si>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</si>
  <si>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</si>
  <si>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</si>
  <si>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</si>
  <si>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</si>
  <si>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</si>
  <si>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</si>
  <si>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</si>
  <si>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</si>
  <si>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</si>
  <si>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</si>
  <si>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</si>
  <si>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</si>
  <si>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</si>
  <si>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</si>
  <si>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70мм2 / -мм2</t>
  </si>
  <si>
    <t>2023г.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</si>
  <si>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</si>
  <si>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</si>
  <si>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</si>
  <si>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</si>
  <si>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</si>
  <si>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</si>
  <si>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мелколесья,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</si>
  <si>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</si>
  <si>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</si>
  <si>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</si>
  <si>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</si>
  <si>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</si>
  <si>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t>
  </si>
  <si>
    <t>Год раскрытия информации: 2021</t>
  </si>
  <si>
    <t>от 6 до 10,9</t>
  </si>
  <si>
    <t>П6-07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</si>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</sst>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166" fontId="16" fillId="0" borderId="0" xfId="0" applyNumberFormat="1" applyFont="1" applyFill="1" applyBorder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1.75" customHeight="1" x14ac:dyDescent="0.2">
      <c r="A9" s="50" t="s">
        <v>73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10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">
        <v>77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77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1.75" customHeight="1" x14ac:dyDescent="0.2">
      <c r="A9" s="49" t="str">
        <f>т1!A9</f>
        <v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2.5" customHeight="1" x14ac:dyDescent="0.2">
      <c r="A9" s="49" t="str">
        <f>т1!A9</f>
        <v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zoomScale="80" zoomScaleNormal="80" workbookViewId="0">
      <selection activeCell="S23" sqref="S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3.25" customHeight="1" x14ac:dyDescent="0.2">
      <c r="A9" s="49" t="str">
        <f>т1!A9</f>
        <v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3">
        <v>5.3330000000000002</v>
      </c>
      <c r="F20" s="3" t="s">
        <v>33</v>
      </c>
      <c r="G20" s="3" t="s">
        <v>66</v>
      </c>
      <c r="H20" s="5">
        <v>699</v>
      </c>
      <c r="I20" s="5">
        <f>H20*E20*Q20</f>
        <v>3914.1553500000005</v>
      </c>
      <c r="J20" s="3"/>
      <c r="K20" s="3"/>
      <c r="L20" s="4"/>
      <c r="M20" s="3"/>
      <c r="N20" s="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6" t="s">
        <v>69</v>
      </c>
      <c r="C21" s="3">
        <v>15</v>
      </c>
      <c r="D21" s="3" t="s">
        <v>59</v>
      </c>
      <c r="E21" s="43">
        <f>E20*3</f>
        <v>15.999000000000001</v>
      </c>
      <c r="F21" s="3" t="s">
        <v>33</v>
      </c>
      <c r="G21" s="3" t="s">
        <v>65</v>
      </c>
      <c r="H21" s="5">
        <v>413</v>
      </c>
      <c r="I21" s="5">
        <f t="shared" ref="I21:I25" si="0">H21*E21*Q21</f>
        <v>6937.9663500000006</v>
      </c>
      <c r="J21" s="3"/>
      <c r="K21" s="6"/>
      <c r="L21" s="4"/>
      <c r="M21" s="3"/>
      <c r="N21" s="6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62</v>
      </c>
      <c r="E22" s="43">
        <v>5.4569999999999999</v>
      </c>
      <c r="F22" s="3" t="s">
        <v>36</v>
      </c>
      <c r="G22" s="3" t="s">
        <v>61</v>
      </c>
      <c r="H22" s="5">
        <v>30</v>
      </c>
      <c r="I22" s="5">
        <f t="shared" si="0"/>
        <v>163.71</v>
      </c>
      <c r="J22" s="3"/>
      <c r="K22" s="3"/>
      <c r="L22" s="4"/>
      <c r="M22" s="3"/>
      <c r="N22" s="6"/>
      <c r="O22" s="5"/>
      <c r="P22" s="5"/>
      <c r="Q22">
        <v>1</v>
      </c>
      <c r="R22" t="s">
        <v>0</v>
      </c>
    </row>
    <row r="23" spans="1:18" s="18" customFormat="1" ht="90" x14ac:dyDescent="0.2">
      <c r="A23" s="3">
        <v>4</v>
      </c>
      <c r="B23" s="3" t="s">
        <v>35</v>
      </c>
      <c r="C23" s="3"/>
      <c r="D23" s="3" t="s">
        <v>67</v>
      </c>
      <c r="E23" s="4">
        <v>7.5</v>
      </c>
      <c r="F23" s="3" t="s">
        <v>36</v>
      </c>
      <c r="G23" s="3" t="s">
        <v>68</v>
      </c>
      <c r="H23" s="5">
        <v>261</v>
      </c>
      <c r="I23" s="5">
        <f t="shared" si="0"/>
        <v>1957.5</v>
      </c>
      <c r="J23" s="19"/>
      <c r="K23" s="19"/>
      <c r="L23" s="20"/>
      <c r="M23" s="3"/>
      <c r="N23" s="6"/>
      <c r="O23" s="21"/>
      <c r="P23" s="5"/>
      <c r="Q23" s="18">
        <v>1</v>
      </c>
    </row>
    <row r="24" spans="1:18" ht="50.1" customHeight="1" x14ac:dyDescent="0.2">
      <c r="A24" s="3">
        <v>5</v>
      </c>
      <c r="B24" s="6" t="s">
        <v>70</v>
      </c>
      <c r="C24" s="3">
        <v>15</v>
      </c>
      <c r="D24" s="3" t="s">
        <v>37</v>
      </c>
      <c r="E24" s="4">
        <v>152.4</v>
      </c>
      <c r="F24" s="3" t="s">
        <v>38</v>
      </c>
      <c r="G24" s="3" t="s">
        <v>39</v>
      </c>
      <c r="H24" s="5">
        <v>6.9</v>
      </c>
      <c r="I24" s="5">
        <f t="shared" si="0"/>
        <v>1303.9344000000001</v>
      </c>
      <c r="J24" s="3"/>
      <c r="K24" s="3"/>
      <c r="L24" s="4"/>
      <c r="M24" s="3"/>
      <c r="N24" s="3"/>
      <c r="O24" s="5"/>
      <c r="P24" s="5"/>
      <c r="Q24">
        <v>1.24</v>
      </c>
      <c r="R24" t="s">
        <v>0</v>
      </c>
    </row>
    <row r="25" spans="1:18" s="13" customFormat="1" ht="82.5" customHeight="1" x14ac:dyDescent="0.2">
      <c r="A25" s="3">
        <v>6</v>
      </c>
      <c r="B25" s="14" t="s">
        <v>63</v>
      </c>
      <c r="C25" s="14"/>
      <c r="D25" s="14" t="s">
        <v>75</v>
      </c>
      <c r="E25" s="15">
        <v>1</v>
      </c>
      <c r="F25" s="14" t="s">
        <v>64</v>
      </c>
      <c r="G25" s="14" t="s">
        <v>76</v>
      </c>
      <c r="H25" s="16">
        <v>500</v>
      </c>
      <c r="I25" s="5">
        <f t="shared" si="0"/>
        <v>500</v>
      </c>
      <c r="J25" s="14"/>
      <c r="K25" s="14"/>
      <c r="L25" s="15"/>
      <c r="M25" s="14"/>
      <c r="N25" s="14"/>
      <c r="O25" s="16"/>
      <c r="P25" s="16"/>
      <c r="Q25" s="13">
        <v>1</v>
      </c>
      <c r="R25" s="17">
        <f>SUM(P20:P21)</f>
        <v>0</v>
      </c>
    </row>
    <row r="26" spans="1:18" ht="50.1" customHeight="1" x14ac:dyDescent="0.2">
      <c r="A26" s="3" t="s">
        <v>0</v>
      </c>
      <c r="B26" s="3" t="s">
        <v>27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14777.266100000001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19.5" customHeight="1" x14ac:dyDescent="0.2">
      <c r="A9" s="49" t="str">
        <f>т1!A9</f>
        <v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40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18.75" customHeight="1" x14ac:dyDescent="0.2">
      <c r="A9" s="49" t="str">
        <f>т1!A9</f>
        <v>Наименование инвестиционного проекта: Расширение просек ВЛ 15 кВ № 15-115 площадью 12,957 га и реконструкция участка ВЛ 15 кВ № 15-115 протяженностью 5,333 км с заменой голого провода на СИП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41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42</v>
      </c>
    </row>
    <row r="2" spans="1:25" ht="45" x14ac:dyDescent="0.2">
      <c r="A2" s="12" t="s">
        <v>11</v>
      </c>
      <c r="B2" s="12" t="s">
        <v>43</v>
      </c>
      <c r="C2" s="57" t="s">
        <v>13</v>
      </c>
      <c r="D2" s="58"/>
      <c r="E2" s="59"/>
      <c r="F2" s="24" t="s">
        <v>14</v>
      </c>
      <c r="G2" s="25"/>
    </row>
    <row r="3" spans="1:25" ht="135" x14ac:dyDescent="0.25">
      <c r="A3" s="12">
        <v>1</v>
      </c>
      <c r="B3" s="12" t="s">
        <v>44</v>
      </c>
      <c r="C3" s="54">
        <f>т4!I26</f>
        <v>14777.266100000001</v>
      </c>
      <c r="D3" s="55"/>
      <c r="E3" s="56"/>
      <c r="F3" s="26"/>
      <c r="G3" s="27"/>
      <c r="Y3" s="28"/>
    </row>
    <row r="4" spans="1:25" ht="15.75" x14ac:dyDescent="0.2">
      <c r="A4" s="12">
        <v>2</v>
      </c>
      <c r="B4" s="12" t="s">
        <v>45</v>
      </c>
      <c r="C4" s="54">
        <f>C3*20%</f>
        <v>2955.4532200000003</v>
      </c>
      <c r="D4" s="55"/>
      <c r="E4" s="56"/>
      <c r="F4" s="26"/>
      <c r="G4" s="27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46</v>
      </c>
      <c r="C5" s="54">
        <f>C4+C3</f>
        <v>17732.71932</v>
      </c>
      <c r="D5" s="55"/>
      <c r="E5" s="56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2">
        <v>4</v>
      </c>
      <c r="B6" s="12" t="s">
        <v>47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20959.897233124542</v>
      </c>
      <c r="D6" s="55"/>
      <c r="E6" s="56"/>
      <c r="F6" s="29"/>
      <c r="G6" s="30"/>
    </row>
    <row r="7" spans="1:25" ht="75" x14ac:dyDescent="0.2">
      <c r="A7" s="12">
        <v>5</v>
      </c>
      <c r="B7" s="12" t="s">
        <v>48</v>
      </c>
      <c r="C7" s="60">
        <v>0</v>
      </c>
      <c r="D7" s="61"/>
      <c r="E7" s="62"/>
      <c r="F7" s="26"/>
      <c r="G7" s="27"/>
      <c r="H7" s="31">
        <f>C5/1000</f>
        <v>17.732719320000001</v>
      </c>
      <c r="I7" s="31">
        <f>C18</f>
        <v>20.959897233124543</v>
      </c>
      <c r="X7" s="31"/>
    </row>
    <row r="8" spans="1:25" ht="45" x14ac:dyDescent="0.2">
      <c r="A8" s="12">
        <v>6</v>
      </c>
      <c r="B8" s="12" t="s">
        <v>49</v>
      </c>
      <c r="C8" s="54">
        <f>C5-C7</f>
        <v>17732.71932</v>
      </c>
      <c r="D8" s="55"/>
      <c r="E8" s="56"/>
      <c r="F8" s="26"/>
      <c r="G8" s="27"/>
    </row>
    <row r="9" spans="1:25" ht="90" x14ac:dyDescent="0.25">
      <c r="A9" s="12">
        <v>7</v>
      </c>
      <c r="B9" s="12" t="s">
        <v>50</v>
      </c>
      <c r="C9" s="54">
        <f>SUM(C10:E15)</f>
        <v>9163.6786500000017</v>
      </c>
      <c r="D9" s="55"/>
      <c r="E9" s="56"/>
      <c r="F9" s="32"/>
      <c r="G9" s="33"/>
      <c r="X9" s="34"/>
    </row>
    <row r="10" spans="1:25" ht="15" x14ac:dyDescent="0.2">
      <c r="A10" s="12">
        <v>7.1</v>
      </c>
      <c r="B10" s="12" t="s">
        <v>51</v>
      </c>
      <c r="C10" s="54">
        <v>0</v>
      </c>
      <c r="D10" s="55"/>
      <c r="E10" s="56"/>
      <c r="F10" s="26"/>
      <c r="G10" s="27"/>
    </row>
    <row r="11" spans="1:25" ht="15" x14ac:dyDescent="0.2">
      <c r="A11" s="12">
        <v>7.2</v>
      </c>
      <c r="B11" s="12" t="s">
        <v>52</v>
      </c>
      <c r="C11" s="54">
        <v>1333.3006700000001</v>
      </c>
      <c r="D11" s="55"/>
      <c r="E11" s="56"/>
      <c r="F11" s="35"/>
      <c r="G11" s="36"/>
    </row>
    <row r="12" spans="1:25" ht="15" x14ac:dyDescent="0.2">
      <c r="A12" s="12">
        <v>7.3</v>
      </c>
      <c r="B12" s="12" t="s">
        <v>53</v>
      </c>
      <c r="C12" s="54">
        <v>3228.0787700000001</v>
      </c>
      <c r="D12" s="55"/>
      <c r="E12" s="56"/>
      <c r="F12" s="35"/>
      <c r="G12" s="36"/>
    </row>
    <row r="13" spans="1:25" ht="15.75" x14ac:dyDescent="0.25">
      <c r="A13" s="12">
        <v>7.4</v>
      </c>
      <c r="B13" s="12" t="s">
        <v>54</v>
      </c>
      <c r="C13" s="54">
        <v>4602.2992100000001</v>
      </c>
      <c r="D13" s="55"/>
      <c r="E13" s="56"/>
      <c r="F13" s="26"/>
      <c r="G13" s="27"/>
      <c r="H13" s="42"/>
      <c r="I13" s="42"/>
      <c r="J13" s="42"/>
      <c r="K13" s="42"/>
      <c r="L13" s="27"/>
      <c r="M13" s="27"/>
      <c r="N13" s="27"/>
      <c r="O13" s="27"/>
    </row>
    <row r="14" spans="1:25" ht="15" x14ac:dyDescent="0.2">
      <c r="A14" s="12">
        <v>7.5</v>
      </c>
      <c r="B14" s="12" t="s">
        <v>55</v>
      </c>
      <c r="C14" s="54">
        <f>J13*1000</f>
        <v>0</v>
      </c>
      <c r="D14" s="55"/>
      <c r="E14" s="56"/>
      <c r="F14" s="26"/>
      <c r="G14" s="27"/>
      <c r="H14" s="27"/>
      <c r="I14" s="27"/>
      <c r="J14" s="27"/>
      <c r="K14" s="27"/>
      <c r="L14" s="27"/>
      <c r="M14" s="27"/>
      <c r="N14" s="27"/>
      <c r="O14" s="27"/>
    </row>
    <row r="15" spans="1:25" ht="15" x14ac:dyDescent="0.2">
      <c r="A15" s="12">
        <v>7.6</v>
      </c>
      <c r="B15" s="12" t="s">
        <v>60</v>
      </c>
      <c r="C15" s="54">
        <f>K13*1000</f>
        <v>0</v>
      </c>
      <c r="D15" s="55"/>
      <c r="E15" s="56"/>
      <c r="F15" s="26"/>
      <c r="G15" s="27"/>
    </row>
    <row r="16" spans="1:25" ht="15" x14ac:dyDescent="0.2">
      <c r="A16" s="12">
        <v>7.7</v>
      </c>
      <c r="B16" s="12" t="s">
        <v>71</v>
      </c>
      <c r="C16" s="54">
        <v>0</v>
      </c>
      <c r="D16" s="55"/>
      <c r="E16" s="56"/>
      <c r="F16" s="26"/>
      <c r="G16" s="27"/>
    </row>
    <row r="17" spans="1:26" ht="15" x14ac:dyDescent="0.2">
      <c r="A17" s="12">
        <v>7.8</v>
      </c>
      <c r="B17" s="12" t="s">
        <v>72</v>
      </c>
      <c r="C17" s="54">
        <v>0</v>
      </c>
      <c r="D17" s="55"/>
      <c r="E17" s="56"/>
      <c r="F17" s="26"/>
      <c r="G17" s="27"/>
    </row>
    <row r="18" spans="1:26" ht="75" x14ac:dyDescent="0.2">
      <c r="A18" s="12">
        <v>8</v>
      </c>
      <c r="B18" s="12" t="s">
        <v>56</v>
      </c>
      <c r="C18" s="54">
        <f>C6/1000</f>
        <v>20.959897233124543</v>
      </c>
      <c r="D18" s="55"/>
      <c r="E18" s="56"/>
      <c r="F18" s="26"/>
      <c r="G18" s="27"/>
    </row>
    <row r="19" spans="1:26" ht="105" x14ac:dyDescent="0.2">
      <c r="A19" s="12">
        <v>9</v>
      </c>
      <c r="B19" s="12" t="s">
        <v>57</v>
      </c>
      <c r="C19" s="54">
        <v>0</v>
      </c>
      <c r="D19" s="55"/>
      <c r="E19" s="56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58</v>
      </c>
      <c r="C20" s="54">
        <f>(C19+C18)*1000</f>
        <v>20959.897233124542</v>
      </c>
      <c r="D20" s="55"/>
      <c r="E20" s="56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2019-03-20T09:51:29Z</dcterms:created>
  <dcterms:modified xsi:type="dcterms:W3CDTF">2021-03-11T08:04:55Z</dcterms:modified>
</cp:coreProperties>
</file>