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16-0257\"/>
    </mc:Choice>
  </mc:AlternateContent>
  <bookViews>
    <workbookView xWindow="0" yWindow="0" windowWidth="14895" windowHeight="11445" activeTab="4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5" i="7" l="1"/>
  <c r="J16" i="6" l="1"/>
  <c r="C16" i="6"/>
  <c r="J16" i="5"/>
  <c r="C16" i="5"/>
  <c r="J16" i="4"/>
  <c r="C16" i="4"/>
  <c r="J16" i="3"/>
  <c r="C16" i="3"/>
  <c r="J16" i="2"/>
  <c r="C16" i="2"/>
  <c r="A11" i="1"/>
  <c r="A8" i="2" l="1"/>
  <c r="A8" i="3"/>
  <c r="A8" i="4"/>
  <c r="A8" i="5"/>
  <c r="A8" i="6"/>
  <c r="I23" i="5" l="1"/>
  <c r="I22" i="5" l="1"/>
  <c r="I24" i="5" s="1"/>
  <c r="C3" i="7" s="1"/>
  <c r="I21" i="5"/>
  <c r="I20" i="5"/>
  <c r="A10" i="6" l="1"/>
  <c r="A9" i="6"/>
  <c r="A10" i="5"/>
  <c r="A9" i="5"/>
  <c r="A10" i="4"/>
  <c r="A9" i="4"/>
  <c r="A10" i="3"/>
  <c r="A9" i="3"/>
  <c r="A10" i="2"/>
  <c r="A9" i="2"/>
  <c r="A11" i="6" l="1"/>
  <c r="A11" i="5"/>
  <c r="A11" i="4"/>
  <c r="A11" i="3"/>
  <c r="A11" i="2"/>
  <c r="C9" i="7" l="1"/>
  <c r="C4" i="7" l="1"/>
  <c r="C5" i="7" s="1"/>
  <c r="C8" i="7" l="1"/>
  <c r="C6" i="7"/>
  <c r="C16" i="7" s="1"/>
  <c r="C18" i="7" l="1"/>
</calcChain>
</file>

<file path=xl/sharedStrings.xml><?xml version="1.0" encoding="utf-8"?>
<sst xmlns="http://schemas.openxmlformats.org/spreadsheetml/2006/main" count="843" uniqueCount="69">
  <si>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</si>
  <si>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</si>
  <si>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</si>
  <si>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</si>
  <si>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</si>
  <si>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</si>
  <si>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</si>
  <si>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</si>
  <si>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</si>
  <si>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</si>
  <si>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</si>
  <si>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</si>
  <si>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</si>
  <si>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</si>
  <si>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</si>
  <si>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</si>
  <si>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</si>
  <si>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</si>
  <si>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</si>
  <si>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</si>
  <si>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</si>
  <si>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</si>
  <si>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</si>
  <si>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</si>
  <si>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</si>
  <si>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</si>
  <si>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</si>
  <si>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</si>
  <si>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</si>
  <si>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</si>
  <si>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</si>
  <si>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</si>
  <si>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</si>
  <si>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</si>
  <si>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</si>
  <si>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</si>
  <si>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</si>
  <si>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</si>
  <si>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</si>
  <si>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</si>
  <si>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</si>
  <si>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</si>
  <si>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</si>
  <si>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</si>
  <si>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</si>
  <si>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</si>
  <si>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</si>
  <si>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</si>
  <si>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</si>
  <si>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</si>
  <si>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</si>
  <si>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УНЦ КЛ 6-500 кВ (с алюминиевой жилой) </t>
  </si>
  <si>
    <t>240 мм2, алюминий</t>
  </si>
  <si>
    <t xml:space="preserve">1 км </t>
  </si>
  <si>
    <t>К1-08-2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</si>
  <si>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</si>
  <si>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</si>
  <si>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</si>
  <si>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</si>
  <si>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</si>
  <si>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Б2-02-1</t>
  </si>
  <si>
    <t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t>
  </si>
  <si>
    <t>Идентификатор инвестиционного проекта: L_16-0257</t>
  </si>
  <si>
    <t xml:space="preserve">УНЦэлементов ПС с устройством фундаментов </t>
  </si>
  <si>
    <t>Однополюсный разъединитель</t>
  </si>
  <si>
    <t>1 ед.</t>
  </si>
  <si>
    <t>И10-05 - 1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</si>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</sst>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horizontal="center" vertical="center" wrapText="1"/>
    </xf>
    <xf numFmtId="0" fontId="0" fillId="0" borderId="0" xfId="0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/>
    <xf numFmtId="4" fontId="12" fillId="4" borderId="0" xfId="0" applyNumberFormat="1" applyFont="1" applyFill="1" applyBorder="1"/>
    <xf numFmtId="4" fontId="15" fillId="0" borderId="0" xfId="0" applyNumberFormat="1" applyFont="1" applyFill="1" applyBorder="1"/>
    <xf numFmtId="0" fontId="16" fillId="0" borderId="0" xfId="0" applyFont="1"/>
    <xf numFmtId="4" fontId="16" fillId="0" borderId="0" xfId="0" applyNumberFormat="1" applyFont="1"/>
    <xf numFmtId="0" fontId="0" fillId="4" borderId="0" xfId="0" applyFill="1"/>
    <xf numFmtId="0" fontId="0" fillId="4" borderId="0" xfId="0" applyFont="1" applyFill="1"/>
    <xf numFmtId="165" fontId="11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0" fillId="0" borderId="9" xfId="0" applyBorder="1"/>
    <xf numFmtId="2" fontId="0" fillId="0" borderId="9" xfId="0" applyNumberFormat="1" applyBorder="1"/>
    <xf numFmtId="4" fontId="0" fillId="0" borderId="9" xfId="0" applyNumberFormat="1" applyBorder="1"/>
    <xf numFmtId="0" fontId="14" fillId="0" borderId="9" xfId="0" applyFont="1" applyBorder="1" applyAlignment="1">
      <alignment vertical="center"/>
    </xf>
    <xf numFmtId="0" fontId="0" fillId="4" borderId="9" xfId="0" applyFill="1" applyBorder="1"/>
    <xf numFmtId="0" fontId="1" fillId="0" borderId="0" xfId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4" fontId="0" fillId="0" borderId="0" xfId="0" applyNumberFormat="1" applyBorder="1"/>
    <xf numFmtId="0" fontId="14" fillId="0" borderId="0" xfId="0" applyFont="1" applyBorder="1" applyAlignment="1">
      <alignment vertical="center"/>
    </xf>
    <xf numFmtId="0" fontId="0" fillId="4" borderId="0" xfId="0" applyFill="1" applyBorder="1"/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14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22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67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6" t="s">
        <v>61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9.5" customHeight="1" x14ac:dyDescent="0.2">
      <c r="A10" s="46" t="s">
        <v>62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1.75" customHeight="1" x14ac:dyDescent="0.2">
      <c r="A11" s="46" t="str">
        <f>[1]т1!A11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54.75" customHeight="1" x14ac:dyDescent="0.2">
      <c r="A16" s="48" t="s">
        <v>0</v>
      </c>
      <c r="B16" s="48" t="s">
        <v>0</v>
      </c>
      <c r="C16" s="49" t="s">
        <v>68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">
        <v>68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14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topLeftCell="K1" zoomScale="85" zoomScaleNormal="85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7" t="str">
        <f>т1!A9</f>
        <v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20.25" customHeight="1" x14ac:dyDescent="0.2">
      <c r="A10" s="47" t="str">
        <f>т1!A10</f>
        <v>Идентификатор инвестиционного проекта: L_16-0257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L1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L_16-0257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s="39" customFormat="1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OutlineSymbols="0" showWhiteSpace="0" zoomScale="90" zoomScaleNormal="90" workbookViewId="0">
      <selection activeCell="Q16" sqref="A16:XFD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34.1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L_16-0257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s="39" customFormat="1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20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showOutlineSymbols="0" showWhiteSpace="0" topLeftCell="A11" workbookViewId="0">
      <selection activeCell="E23" sqref="E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L_16-0257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s="39" customFormat="1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5" customFormat="1" ht="50.1" customHeight="1" x14ac:dyDescent="0.2">
      <c r="A20" s="14">
        <v>1</v>
      </c>
      <c r="B20" s="14" t="s">
        <v>51</v>
      </c>
      <c r="C20" s="14">
        <v>15</v>
      </c>
      <c r="D20" s="14" t="s">
        <v>52</v>
      </c>
      <c r="E20" s="15">
        <v>1.7</v>
      </c>
      <c r="F20" s="14" t="s">
        <v>53</v>
      </c>
      <c r="G20" s="14" t="s">
        <v>54</v>
      </c>
      <c r="H20" s="16">
        <v>3055</v>
      </c>
      <c r="I20" s="16">
        <f>H20*E20*Q20</f>
        <v>5764.7850000000008</v>
      </c>
      <c r="J20" s="14"/>
      <c r="K20" s="14"/>
      <c r="L20" s="15"/>
      <c r="M20" s="14"/>
      <c r="N20" s="14"/>
      <c r="O20" s="16"/>
      <c r="P20" s="16"/>
      <c r="Q20" s="25">
        <v>1.1100000000000001</v>
      </c>
      <c r="R20" s="25" t="s">
        <v>0</v>
      </c>
    </row>
    <row r="21" spans="1:18" s="25" customFormat="1" ht="50.1" customHeight="1" x14ac:dyDescent="0.2">
      <c r="A21" s="14">
        <v>2</v>
      </c>
      <c r="B21" s="14" t="s">
        <v>55</v>
      </c>
      <c r="C21" s="14">
        <v>15</v>
      </c>
      <c r="D21" s="14"/>
      <c r="E21" s="15">
        <v>1.7</v>
      </c>
      <c r="F21" s="14" t="s">
        <v>56</v>
      </c>
      <c r="G21" s="14" t="s">
        <v>57</v>
      </c>
      <c r="H21" s="16">
        <v>611</v>
      </c>
      <c r="I21" s="16">
        <f>H21*E21*Q21</f>
        <v>1038.7</v>
      </c>
      <c r="J21" s="14"/>
      <c r="K21" s="14"/>
      <c r="L21" s="15"/>
      <c r="M21" s="14"/>
      <c r="N21" s="14"/>
      <c r="O21" s="16"/>
      <c r="P21" s="16"/>
      <c r="Q21" s="25">
        <v>1</v>
      </c>
      <c r="R21" s="25" t="s">
        <v>0</v>
      </c>
    </row>
    <row r="22" spans="1:18" s="25" customFormat="1" ht="83.25" customHeight="1" x14ac:dyDescent="0.2">
      <c r="A22" s="14">
        <v>3</v>
      </c>
      <c r="B22" s="14" t="s">
        <v>58</v>
      </c>
      <c r="C22" s="14">
        <v>15</v>
      </c>
      <c r="D22" s="14" t="s">
        <v>59</v>
      </c>
      <c r="E22" s="15">
        <v>1.7</v>
      </c>
      <c r="F22" s="14" t="s">
        <v>56</v>
      </c>
      <c r="G22" s="14" t="s">
        <v>60</v>
      </c>
      <c r="H22" s="16">
        <v>1428</v>
      </c>
      <c r="I22" s="16">
        <f>H22*E22*Q22</f>
        <v>2427.6</v>
      </c>
      <c r="J22" s="14"/>
      <c r="K22" s="14"/>
      <c r="L22" s="15"/>
      <c r="M22" s="14"/>
      <c r="N22" s="14"/>
      <c r="O22" s="16"/>
      <c r="P22" s="16"/>
      <c r="Q22" s="25">
        <v>1</v>
      </c>
      <c r="R22" s="25" t="s">
        <v>0</v>
      </c>
    </row>
    <row r="23" spans="1:18" s="26" customFormat="1" ht="50.1" customHeight="1" x14ac:dyDescent="0.2">
      <c r="A23" s="14">
        <v>4</v>
      </c>
      <c r="B23" s="14" t="s">
        <v>63</v>
      </c>
      <c r="C23" s="14">
        <v>15</v>
      </c>
      <c r="D23" s="14" t="s">
        <v>64</v>
      </c>
      <c r="E23" s="15">
        <v>2</v>
      </c>
      <c r="F23" s="14" t="s">
        <v>65</v>
      </c>
      <c r="G23" s="14" t="s">
        <v>66</v>
      </c>
      <c r="H23" s="16">
        <v>60</v>
      </c>
      <c r="I23" s="16">
        <f>H23*E23*Q23</f>
        <v>130.80000000000001</v>
      </c>
      <c r="J23" s="14"/>
      <c r="K23" s="14"/>
      <c r="L23" s="15"/>
      <c r="M23" s="14"/>
      <c r="N23" s="14"/>
      <c r="O23" s="16"/>
      <c r="P23" s="16"/>
      <c r="Q23" s="26">
        <v>1.0900000000000001</v>
      </c>
      <c r="R23" s="26" t="s">
        <v>0</v>
      </c>
    </row>
    <row r="24" spans="1:18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9361.8850000000002</v>
      </c>
      <c r="J24" s="3" t="s">
        <v>0</v>
      </c>
      <c r="K24" s="3" t="s">
        <v>0</v>
      </c>
      <c r="L24" s="4" t="s">
        <v>0</v>
      </c>
      <c r="M24" s="3" t="s">
        <v>0</v>
      </c>
      <c r="N24" s="3" t="s">
        <v>0</v>
      </c>
      <c r="O24" s="5" t="s">
        <v>0</v>
      </c>
      <c r="P24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K1" zoomScale="90" zoomScaleNormal="90" workbookViewId="0">
      <selection activeCell="R17" sqref="R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 Реконструкция ВЛ 15 кВ ВЛ 15-21 (инв. № 5114657) с заменой участка воздушной линии в кабельную линию протяженностью 1,7 км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customHeight="1" x14ac:dyDescent="0.2">
      <c r="A10" s="47" t="str">
        <f>т1!A10</f>
        <v>Идентификатор инвестиционного проекта: L_16-0257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s="39" customFormat="1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30.12.2019 № 579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bestFit="1" customWidth="1"/>
    <col min="2" max="2" width="25" bestFit="1" customWidth="1"/>
    <col min="3" max="3" width="18.75" style="7" customWidth="1"/>
    <col min="4" max="4" width="4.25" style="7" customWidth="1"/>
    <col min="5" max="5" width="9.125" style="7" customWidth="1"/>
    <col min="6" max="6" width="29.375" style="7" customWidth="1"/>
    <col min="7" max="7" width="11.5" style="26" customWidth="1"/>
    <col min="8" max="23" width="9" style="7" hidden="1" customWidth="1"/>
    <col min="24" max="24" width="9.875" style="7" bestFit="1" customWidth="1"/>
    <col min="25" max="25" width="9.875" bestFit="1" customWidth="1"/>
  </cols>
  <sheetData>
    <row r="1" spans="1:25" x14ac:dyDescent="0.2">
      <c r="A1" t="s">
        <v>33</v>
      </c>
    </row>
    <row r="2" spans="1:25" ht="45" x14ac:dyDescent="0.2">
      <c r="A2" s="1" t="s">
        <v>10</v>
      </c>
      <c r="B2" s="1" t="s">
        <v>34</v>
      </c>
      <c r="C2" s="53" t="s">
        <v>12</v>
      </c>
      <c r="D2" s="54"/>
      <c r="E2" s="55"/>
      <c r="F2" s="27" t="s">
        <v>13</v>
      </c>
      <c r="G2" s="33"/>
    </row>
    <row r="3" spans="1:25" ht="135" x14ac:dyDescent="0.25">
      <c r="A3" s="1">
        <v>1</v>
      </c>
      <c r="B3" s="1" t="s">
        <v>35</v>
      </c>
      <c r="C3" s="50">
        <f>т5!I24</f>
        <v>9361.8850000000002</v>
      </c>
      <c r="D3" s="51"/>
      <c r="E3" s="52"/>
      <c r="F3" s="28"/>
      <c r="G3" s="34"/>
      <c r="Y3" s="19"/>
    </row>
    <row r="4" spans="1:25" ht="15.75" x14ac:dyDescent="0.2">
      <c r="A4" s="1">
        <v>2</v>
      </c>
      <c r="B4" s="1" t="s">
        <v>36</v>
      </c>
      <c r="C4" s="50">
        <f>C3*20%</f>
        <v>1872.3770000000002</v>
      </c>
      <c r="D4" s="51"/>
      <c r="E4" s="52"/>
      <c r="F4" s="28"/>
      <c r="G4" s="34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">
        <v>3</v>
      </c>
      <c r="B5" s="1" t="s">
        <v>37</v>
      </c>
      <c r="C5" s="50">
        <f>C4+C3</f>
        <v>11234.262000000001</v>
      </c>
      <c r="D5" s="51"/>
      <c r="E5" s="52"/>
      <c r="F5" s="29"/>
      <c r="G5" s="35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24">
        <v>104.7</v>
      </c>
      <c r="S5" s="24">
        <v>104.7</v>
      </c>
      <c r="T5" s="24">
        <v>104.7</v>
      </c>
      <c r="U5" s="24">
        <v>104.7</v>
      </c>
      <c r="V5" s="24">
        <v>104.7</v>
      </c>
      <c r="W5" s="24">
        <v>104.7</v>
      </c>
    </row>
    <row r="6" spans="1:25" ht="60" x14ac:dyDescent="0.2">
      <c r="A6" s="1">
        <v>4</v>
      </c>
      <c r="B6" s="1" t="s">
        <v>38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15125.875950442374</v>
      </c>
      <c r="D6" s="51"/>
      <c r="E6" s="52"/>
      <c r="F6" s="29"/>
      <c r="G6" s="35"/>
    </row>
    <row r="7" spans="1:25" ht="75" x14ac:dyDescent="0.2">
      <c r="A7" s="1">
        <v>5</v>
      </c>
      <c r="B7" s="1" t="s">
        <v>39</v>
      </c>
      <c r="C7" s="56">
        <v>0</v>
      </c>
      <c r="D7" s="57"/>
      <c r="E7" s="58"/>
      <c r="F7" s="28"/>
      <c r="G7" s="34"/>
      <c r="H7" s="12"/>
      <c r="X7" s="12"/>
    </row>
    <row r="8" spans="1:25" ht="45" x14ac:dyDescent="0.2">
      <c r="A8" s="1">
        <v>6</v>
      </c>
      <c r="B8" s="1" t="s">
        <v>40</v>
      </c>
      <c r="C8" s="50">
        <f>C5-C7</f>
        <v>11234.262000000001</v>
      </c>
      <c r="D8" s="51"/>
      <c r="E8" s="52"/>
      <c r="F8" s="28"/>
      <c r="G8" s="34"/>
      <c r="X8" s="17"/>
    </row>
    <row r="9" spans="1:25" ht="90" x14ac:dyDescent="0.25">
      <c r="A9" s="1">
        <v>7</v>
      </c>
      <c r="B9" s="1" t="s">
        <v>41</v>
      </c>
      <c r="C9" s="50">
        <f>SUM(C10:E15)</f>
        <v>6633.8254799999995</v>
      </c>
      <c r="D9" s="51"/>
      <c r="E9" s="52"/>
      <c r="F9" s="30"/>
      <c r="G9" s="36"/>
      <c r="X9" s="18"/>
    </row>
    <row r="10" spans="1:25" ht="15" x14ac:dyDescent="0.2">
      <c r="A10" s="1">
        <v>7.1</v>
      </c>
      <c r="B10" s="1" t="s">
        <v>42</v>
      </c>
      <c r="C10" s="50">
        <v>0</v>
      </c>
      <c r="D10" s="51"/>
      <c r="E10" s="52"/>
      <c r="F10" s="28"/>
      <c r="G10" s="34"/>
      <c r="X10" s="13"/>
    </row>
    <row r="11" spans="1:25" ht="15" x14ac:dyDescent="0.2">
      <c r="A11" s="1">
        <v>7.2</v>
      </c>
      <c r="B11" s="1" t="s">
        <v>43</v>
      </c>
      <c r="C11" s="50">
        <v>0</v>
      </c>
      <c r="D11" s="51"/>
      <c r="E11" s="52"/>
      <c r="F11" s="31"/>
      <c r="G11" s="37"/>
    </row>
    <row r="12" spans="1:25" ht="15" x14ac:dyDescent="0.2">
      <c r="A12" s="1">
        <v>7.3</v>
      </c>
      <c r="B12" s="1" t="s">
        <v>44</v>
      </c>
      <c r="C12" s="50">
        <v>0</v>
      </c>
      <c r="D12" s="51"/>
      <c r="E12" s="52"/>
      <c r="F12" s="31"/>
      <c r="G12" s="37"/>
    </row>
    <row r="13" spans="1:25" ht="15" x14ac:dyDescent="0.2">
      <c r="A13" s="1">
        <v>7.4</v>
      </c>
      <c r="B13" s="1" t="s">
        <v>45</v>
      </c>
      <c r="C13" s="50">
        <v>0</v>
      </c>
      <c r="D13" s="51"/>
      <c r="E13" s="52"/>
      <c r="F13" s="28"/>
      <c r="G13" s="34"/>
    </row>
    <row r="14" spans="1:25" ht="15" x14ac:dyDescent="0.2">
      <c r="A14" s="1">
        <v>7.5</v>
      </c>
      <c r="B14" s="1" t="s">
        <v>46</v>
      </c>
      <c r="C14" s="50">
        <v>0</v>
      </c>
      <c r="D14" s="51"/>
      <c r="E14" s="52"/>
      <c r="F14" s="28"/>
      <c r="G14" s="34"/>
    </row>
    <row r="15" spans="1:25" ht="15" x14ac:dyDescent="0.2">
      <c r="A15" s="1">
        <v>7.6</v>
      </c>
      <c r="B15" s="6" t="s">
        <v>50</v>
      </c>
      <c r="C15" s="50">
        <f>6.63382548*1000</f>
        <v>6633.8254799999995</v>
      </c>
      <c r="D15" s="51"/>
      <c r="E15" s="52"/>
      <c r="F15" s="28"/>
      <c r="G15" s="34"/>
    </row>
    <row r="16" spans="1:25" ht="75" x14ac:dyDescent="0.2">
      <c r="A16" s="1">
        <v>8</v>
      </c>
      <c r="B16" s="1" t="s">
        <v>47</v>
      </c>
      <c r="C16" s="50">
        <f>C6/1000</f>
        <v>15.125875950442374</v>
      </c>
      <c r="D16" s="51"/>
      <c r="E16" s="52"/>
      <c r="F16" s="28"/>
      <c r="G16" s="34"/>
    </row>
    <row r="17" spans="1:26" ht="105" x14ac:dyDescent="0.2">
      <c r="A17" s="1">
        <v>9</v>
      </c>
      <c r="B17" s="1" t="s">
        <v>48</v>
      </c>
      <c r="C17" s="59">
        <v>0</v>
      </c>
      <c r="D17" s="60"/>
      <c r="E17" s="61"/>
      <c r="F17" s="32"/>
      <c r="G17" s="38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</row>
    <row r="18" spans="1:26" ht="30" x14ac:dyDescent="0.2">
      <c r="A18" s="1">
        <v>10</v>
      </c>
      <c r="B18" s="1" t="s">
        <v>49</v>
      </c>
      <c r="C18" s="50">
        <f>(C17+C16)*1000</f>
        <v>15125.875950442374</v>
      </c>
      <c r="D18" s="51"/>
      <c r="E18" s="52"/>
      <c r="F18" s="28"/>
      <c r="G18" s="34"/>
      <c r="X18" s="12"/>
      <c r="Y18" s="21"/>
      <c r="Z18" s="20"/>
    </row>
    <row r="19" spans="1:26" x14ac:dyDescent="0.2">
      <c r="X19" s="12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2020-10-15T07:57:54Z</cp:lastPrinted>
  <dcterms:created xsi:type="dcterms:W3CDTF">2019-03-19T12:39:49Z</dcterms:created>
  <dcterms:modified xsi:type="dcterms:W3CDTF">2021-03-25T14:15:59Z</dcterms:modified>
</cp:coreProperties>
</file>