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8-0117\"/>
    </mc:Choice>
  </mc:AlternateContent>
  <bookViews>
    <workbookView xWindow="0" yWindow="0" windowWidth="14895" windowHeight="1144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4" l="1"/>
  <c r="J16" i="1"/>
  <c r="C13" i="8" l="1"/>
  <c r="A11" i="4"/>
  <c r="C16" i="6" l="1"/>
  <c r="C16" i="5"/>
  <c r="C16" i="3"/>
  <c r="C16" i="2"/>
  <c r="A8" i="6"/>
  <c r="A8" i="5"/>
  <c r="A8" i="4"/>
  <c r="A8" i="3"/>
  <c r="A8" i="2"/>
  <c r="I27" i="4" l="1"/>
  <c r="C9" i="8" l="1"/>
  <c r="E25" i="4" l="1"/>
  <c r="I26" i="4"/>
  <c r="I23" i="4"/>
  <c r="I24" i="4"/>
  <c r="I25" i="4"/>
  <c r="E24" i="4"/>
  <c r="E22" i="4"/>
  <c r="I21" i="4"/>
  <c r="I22" i="4"/>
  <c r="I20" i="4"/>
  <c r="I20" i="3" l="1"/>
  <c r="I21" i="3" l="1"/>
  <c r="C3" i="8" s="1"/>
  <c r="C4" i="8" s="1"/>
  <c r="C5" i="8" s="1"/>
  <c r="C8" i="8" l="1"/>
  <c r="C6" i="8"/>
  <c r="C16" i="8" s="1"/>
  <c r="C18" i="8" s="1"/>
  <c r="A10" i="6"/>
  <c r="A9" i="6"/>
  <c r="A10" i="5"/>
  <c r="A9" i="5"/>
  <c r="A10" i="4"/>
  <c r="A9" i="4"/>
  <c r="A10" i="3"/>
  <c r="A9" i="3"/>
  <c r="A10" i="2"/>
  <c r="A9" i="2"/>
  <c r="J16" i="6" l="1"/>
  <c r="A11" i="6"/>
  <c r="J16" i="5"/>
  <c r="A11" i="5"/>
  <c r="J16" i="4"/>
  <c r="J16" i="3"/>
  <c r="A11" i="3"/>
  <c r="J16" i="2"/>
  <c r="A11" i="2"/>
</calcChain>
</file>

<file path=xl/sharedStrings.xml><?xml version="1.0" encoding="utf-8"?>
<sst xmlns="http://schemas.openxmlformats.org/spreadsheetml/2006/main" count="861" uniqueCount="79">
  <si>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</si>
  <si>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</si>
  <si>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</si>
  <si>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</si>
  <si>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</si>
  <si>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</si>
  <si>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</si>
  <si>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</si>
  <si>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</si>
  <si>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</si>
  <si>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</si>
  <si>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</si>
  <si>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</si>
  <si>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</si>
  <si>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</si>
  <si>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</si>
  <si>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</si>
  <si>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</si>
  <si>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</si>
  <si>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</si>
  <si>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</si>
  <si>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</si>
  <si>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</si>
  <si>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</si>
  <si>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</si>
  <si>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</si>
  <si>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</si>
  <si>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</si>
  <si>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</si>
  <si>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</si>
  <si>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</si>
  <si>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</si>
  <si>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</si>
  <si>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</si>
  <si>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</si>
  <si>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</si>
  <si>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</si>
  <si>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</si>
  <si>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</si>
  <si>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</si>
  <si>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</si>
  <si>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</si>
  <si>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</si>
  <si>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</si>
  <si>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</si>
  <si>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</si>
  <si>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</si>
  <si>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</si>
  <si>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</si>
  <si>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</si>
  <si>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</si>
  <si>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</si>
  <si>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</si>
  <si>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Идентификатор инвестиционного проекта: L_18-0117</t>
  </si>
  <si>
    <t>1 ед.</t>
  </si>
  <si>
    <t>от 1,1 до 5,9</t>
  </si>
  <si>
    <t>П6-06</t>
  </si>
  <si>
    <t xml:space="preserve">УНЦ КТП мачтового (шкафного, столбового) типа с одним трансформатором 6-20 кВ </t>
  </si>
  <si>
    <t>6_20</t>
  </si>
  <si>
    <t>100 кВА</t>
  </si>
  <si>
    <t>Э2-05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</si>
  <si>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</si>
  <si>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</si>
  <si>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</si>
  <si>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>Л1-02-1</t>
  </si>
  <si>
    <t xml:space="preserve">УНЦ опор ВЛ 0,4-750 кВ </t>
  </si>
  <si>
    <t>Л3-02-1</t>
  </si>
  <si>
    <t xml:space="preserve">УНЦ проводаСИП ВЛ 0,4-35кВ </t>
  </si>
  <si>
    <t>0,4-35</t>
  </si>
  <si>
    <t>СИП-3, 70мм2 / -мм2</t>
  </si>
  <si>
    <t>Л7-04-3</t>
  </si>
  <si>
    <t>Л1-01-1</t>
  </si>
  <si>
    <t>Л3-01-1</t>
  </si>
  <si>
    <t>СИП-4, 50мм2 / -мм2</t>
  </si>
  <si>
    <t>Л7-37-4</t>
  </si>
  <si>
    <t>Год раскрытия информации: 2021</t>
  </si>
  <si>
    <t>Решение от утверждении инвестиционной программы отсутствует</t>
  </si>
  <si>
    <t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</si>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</sst>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0"/>
    <numFmt numFmtId="168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2" fillId="0" borderId="0" xfId="0" applyFont="1"/>
    <xf numFmtId="168" fontId="1" fillId="0" borderId="5" xfId="1" applyNumberFormat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77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9.5" customHeight="1" x14ac:dyDescent="0.2">
      <c r="A10" s="45" t="s">
        <v>53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21.75" customHeight="1" x14ac:dyDescent="0.2">
      <c r="A11" s="45" t="s">
        <v>76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7.25" customHeight="1" x14ac:dyDescent="0.2">
      <c r="A16" s="47" t="s">
        <v>0</v>
      </c>
      <c r="B16" s="47" t="s">
        <v>0</v>
      </c>
      <c r="C16" s="47" t="s">
        <v>78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1">
        <v>18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38.25" customHeight="1" x14ac:dyDescent="0.2">
      <c r="A9" s="46" t="str">
        <f>т1!A9</f>
        <v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0.25" customHeight="1" x14ac:dyDescent="0.2">
      <c r="A10" s="46" t="str">
        <f>т1!A10</f>
        <v>Идентификатор инвестиционного проекта: L_18-0117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8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55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1" customFormat="1" ht="69" customHeight="1" x14ac:dyDescent="0.2">
      <c r="A20" s="11">
        <v>1</v>
      </c>
      <c r="B20" s="11" t="s">
        <v>57</v>
      </c>
      <c r="C20" s="11" t="s">
        <v>58</v>
      </c>
      <c r="D20" s="11" t="s">
        <v>59</v>
      </c>
      <c r="E20" s="12">
        <v>1</v>
      </c>
      <c r="F20" s="11" t="s">
        <v>54</v>
      </c>
      <c r="G20" s="11" t="s">
        <v>60</v>
      </c>
      <c r="H20" s="13">
        <v>655</v>
      </c>
      <c r="I20" s="13">
        <f>H20*E20*Q20</f>
        <v>687.75</v>
      </c>
      <c r="J20" s="11"/>
      <c r="K20" s="11"/>
      <c r="L20" s="12"/>
      <c r="M20" s="11"/>
      <c r="N20" s="11"/>
      <c r="O20" s="13"/>
      <c r="P20" s="13"/>
      <c r="Q20" s="21">
        <v>1.05</v>
      </c>
      <c r="R20" s="21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SUM(I20:I20)</f>
        <v>687.75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showOutlineSymbols="0" showWhiteSpace="0" topLeftCell="A7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3.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60" x14ac:dyDescent="0.2">
      <c r="A20" s="11">
        <v>1</v>
      </c>
      <c r="B20" s="11" t="s">
        <v>61</v>
      </c>
      <c r="C20" s="23">
        <v>15</v>
      </c>
      <c r="D20" s="11" t="s">
        <v>62</v>
      </c>
      <c r="E20" s="24">
        <v>0.22</v>
      </c>
      <c r="F20" s="11" t="s">
        <v>63</v>
      </c>
      <c r="G20" s="11" t="s">
        <v>64</v>
      </c>
      <c r="H20" s="13">
        <v>767</v>
      </c>
      <c r="I20" s="13">
        <f>H20*Q20*E20</f>
        <v>298.66980000000001</v>
      </c>
      <c r="J20" s="23"/>
      <c r="K20" s="11"/>
      <c r="L20" s="24"/>
      <c r="M20" s="11"/>
      <c r="N20" s="11"/>
      <c r="O20" s="13"/>
      <c r="P20" s="13"/>
      <c r="Q20" s="25">
        <v>1.77</v>
      </c>
      <c r="R20" s="25" t="s">
        <v>0</v>
      </c>
    </row>
    <row r="21" spans="1:18" s="25" customFormat="1" ht="45" x14ac:dyDescent="0.2">
      <c r="A21" s="11">
        <v>2</v>
      </c>
      <c r="B21" s="11" t="s">
        <v>65</v>
      </c>
      <c r="C21" s="23">
        <v>15</v>
      </c>
      <c r="D21" s="11" t="s">
        <v>62</v>
      </c>
      <c r="E21" s="26">
        <v>0.22</v>
      </c>
      <c r="F21" s="11" t="s">
        <v>63</v>
      </c>
      <c r="G21" s="11" t="s">
        <v>66</v>
      </c>
      <c r="H21" s="13">
        <v>699</v>
      </c>
      <c r="I21" s="13">
        <f t="shared" ref="I21:I26" si="0">H21*Q21*E21</f>
        <v>161.46900000000002</v>
      </c>
      <c r="J21" s="23"/>
      <c r="K21" s="11"/>
      <c r="L21" s="26"/>
      <c r="M21" s="11"/>
      <c r="N21" s="11"/>
      <c r="O21" s="13"/>
      <c r="P21" s="13"/>
      <c r="Q21" s="25">
        <v>1.05</v>
      </c>
      <c r="R21" s="25" t="s">
        <v>0</v>
      </c>
    </row>
    <row r="22" spans="1:18" s="21" customFormat="1" ht="50.1" customHeight="1" x14ac:dyDescent="0.2">
      <c r="A22" s="11">
        <v>3</v>
      </c>
      <c r="B22" s="11" t="s">
        <v>67</v>
      </c>
      <c r="C22" s="11" t="s">
        <v>68</v>
      </c>
      <c r="D22" s="11" t="s">
        <v>69</v>
      </c>
      <c r="E22" s="12">
        <f>0.22*3</f>
        <v>0.66</v>
      </c>
      <c r="F22" s="11" t="s">
        <v>63</v>
      </c>
      <c r="G22" s="11" t="s">
        <v>70</v>
      </c>
      <c r="H22" s="13">
        <v>413</v>
      </c>
      <c r="I22" s="13">
        <f t="shared" si="0"/>
        <v>286.20900000000006</v>
      </c>
      <c r="J22" s="11"/>
      <c r="K22" s="11"/>
      <c r="L22" s="12"/>
      <c r="M22" s="11"/>
      <c r="N22" s="11"/>
      <c r="O22" s="13"/>
      <c r="P22" s="13"/>
      <c r="Q22" s="21">
        <v>1.05</v>
      </c>
      <c r="R22" s="21" t="s">
        <v>0</v>
      </c>
    </row>
    <row r="23" spans="1:18" s="21" customFormat="1" ht="50.1" customHeight="1" x14ac:dyDescent="0.2">
      <c r="A23" s="11">
        <v>4</v>
      </c>
      <c r="B23" s="11" t="s">
        <v>61</v>
      </c>
      <c r="C23" s="23">
        <v>0.4</v>
      </c>
      <c r="D23" s="11" t="s">
        <v>62</v>
      </c>
      <c r="E23" s="12">
        <v>0.06</v>
      </c>
      <c r="F23" s="11" t="s">
        <v>63</v>
      </c>
      <c r="G23" s="11" t="s">
        <v>71</v>
      </c>
      <c r="H23" s="13">
        <v>499</v>
      </c>
      <c r="I23" s="13">
        <f t="shared" si="0"/>
        <v>52.9938</v>
      </c>
      <c r="J23" s="23"/>
      <c r="K23" s="11"/>
      <c r="L23" s="12"/>
      <c r="M23" s="11"/>
      <c r="N23" s="11"/>
      <c r="O23" s="13"/>
      <c r="P23" s="13"/>
      <c r="Q23" s="21">
        <v>1.77</v>
      </c>
      <c r="R23" s="21" t="s">
        <v>0</v>
      </c>
    </row>
    <row r="24" spans="1:18" s="21" customFormat="1" ht="50.1" customHeight="1" x14ac:dyDescent="0.2">
      <c r="A24" s="11">
        <v>5</v>
      </c>
      <c r="B24" s="11" t="s">
        <v>65</v>
      </c>
      <c r="C24" s="23">
        <v>0.4</v>
      </c>
      <c r="D24" s="11" t="s">
        <v>62</v>
      </c>
      <c r="E24" s="12">
        <f>0.06+0.6</f>
        <v>0.65999999999999992</v>
      </c>
      <c r="F24" s="11" t="s">
        <v>63</v>
      </c>
      <c r="G24" s="11" t="s">
        <v>72</v>
      </c>
      <c r="H24" s="13">
        <v>517</v>
      </c>
      <c r="I24" s="13">
        <f t="shared" si="0"/>
        <v>358.28099999999995</v>
      </c>
      <c r="J24" s="23"/>
      <c r="K24" s="11"/>
      <c r="L24" s="26"/>
      <c r="M24" s="11"/>
      <c r="N24" s="11"/>
      <c r="O24" s="13"/>
      <c r="P24" s="13"/>
      <c r="Q24" s="21">
        <v>1.05</v>
      </c>
      <c r="R24" s="21" t="s">
        <v>0</v>
      </c>
    </row>
    <row r="25" spans="1:18" s="21" customFormat="1" ht="50.1" customHeight="1" x14ac:dyDescent="0.2">
      <c r="A25" s="11">
        <v>6</v>
      </c>
      <c r="B25" s="11" t="s">
        <v>67</v>
      </c>
      <c r="C25" s="11" t="s">
        <v>68</v>
      </c>
      <c r="D25" s="11" t="s">
        <v>73</v>
      </c>
      <c r="E25" s="12">
        <f>0.06+0.6</f>
        <v>0.65999999999999992</v>
      </c>
      <c r="F25" s="11" t="s">
        <v>63</v>
      </c>
      <c r="G25" s="11" t="s">
        <v>74</v>
      </c>
      <c r="H25" s="13">
        <v>219</v>
      </c>
      <c r="I25" s="13">
        <f t="shared" si="0"/>
        <v>151.767</v>
      </c>
      <c r="J25" s="11"/>
      <c r="K25" s="11"/>
      <c r="L25" s="26"/>
      <c r="M25" s="11"/>
      <c r="N25" s="11"/>
      <c r="O25" s="13"/>
      <c r="P25" s="13"/>
      <c r="Q25" s="21">
        <v>1.05</v>
      </c>
      <c r="R25" s="21" t="s">
        <v>0</v>
      </c>
    </row>
    <row r="26" spans="1:18" s="21" customFormat="1" ht="50.1" customHeight="1" x14ac:dyDescent="0.2">
      <c r="A26" s="11">
        <v>7</v>
      </c>
      <c r="B26" s="11" t="s">
        <v>27</v>
      </c>
      <c r="C26" s="11" t="s">
        <v>26</v>
      </c>
      <c r="D26" s="11" t="s">
        <v>55</v>
      </c>
      <c r="E26" s="12">
        <v>1</v>
      </c>
      <c r="F26" s="11" t="s">
        <v>28</v>
      </c>
      <c r="G26" s="11" t="s">
        <v>56</v>
      </c>
      <c r="H26" s="13">
        <v>300</v>
      </c>
      <c r="I26" s="13">
        <f t="shared" si="0"/>
        <v>300</v>
      </c>
      <c r="J26" s="11"/>
      <c r="K26" s="11"/>
      <c r="L26" s="12"/>
      <c r="M26" s="11"/>
      <c r="N26" s="11"/>
      <c r="O26" s="13"/>
      <c r="P26" s="13"/>
      <c r="Q26" s="21">
        <v>1</v>
      </c>
      <c r="R26" s="21" t="s">
        <v>0</v>
      </c>
    </row>
    <row r="27" spans="1:18" ht="50.1" customHeight="1" x14ac:dyDescent="0.2">
      <c r="A27" s="3"/>
      <c r="B27" s="3" t="s">
        <v>29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1609.3896000000002</v>
      </c>
      <c r="J27" s="3" t="s">
        <v>0</v>
      </c>
      <c r="K27" s="3" t="s">
        <v>0</v>
      </c>
      <c r="L27" s="4" t="s">
        <v>0</v>
      </c>
      <c r="M27" s="3" t="s">
        <v>0</v>
      </c>
      <c r="N27" s="3" t="s">
        <v>0</v>
      </c>
      <c r="O27" s="5" t="s">
        <v>0</v>
      </c>
      <c r="P27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50.2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6" sqref="D2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>Наименование инвестиционного проекта: 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14.25" customHeight="1" x14ac:dyDescent="0.2">
      <c r="A10" s="46" t="str">
        <f>т1!A10</f>
        <v>Идентификатор инвестиционного проекта: L_18-0117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5.75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распоряжения филиала АО "Янтарьэнерго" Западные электрические сети от 20.12.2019 № 525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35</v>
      </c>
    </row>
    <row r="2" spans="1:25" ht="45" x14ac:dyDescent="0.2">
      <c r="A2" s="22" t="s">
        <v>10</v>
      </c>
      <c r="B2" s="22" t="s">
        <v>36</v>
      </c>
      <c r="C2" s="51" t="s">
        <v>12</v>
      </c>
      <c r="D2" s="52"/>
      <c r="E2" s="53"/>
      <c r="F2" s="27" t="s">
        <v>13</v>
      </c>
      <c r="G2" s="28"/>
    </row>
    <row r="3" spans="1:25" ht="135" x14ac:dyDescent="0.25">
      <c r="A3" s="22">
        <v>1</v>
      </c>
      <c r="B3" s="22" t="s">
        <v>37</v>
      </c>
      <c r="C3" s="48">
        <f>т3!I21+т4!I27+т5!I20</f>
        <v>2297.1396000000004</v>
      </c>
      <c r="D3" s="49"/>
      <c r="E3" s="50"/>
      <c r="F3" s="29"/>
      <c r="G3" s="30"/>
      <c r="Y3" s="15"/>
    </row>
    <row r="4" spans="1:25" ht="15.75" x14ac:dyDescent="0.2">
      <c r="A4" s="22">
        <v>2</v>
      </c>
      <c r="B4" s="22" t="s">
        <v>38</v>
      </c>
      <c r="C4" s="48">
        <f>C3*20%</f>
        <v>459.42792000000009</v>
      </c>
      <c r="D4" s="49"/>
      <c r="E4" s="50"/>
      <c r="F4" s="29"/>
      <c r="G4" s="30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2">
        <v>3</v>
      </c>
      <c r="B5" s="22" t="s">
        <v>39</v>
      </c>
      <c r="C5" s="48">
        <f>C4+C3</f>
        <v>2756.5675200000005</v>
      </c>
      <c r="D5" s="49"/>
      <c r="E5" s="50"/>
      <c r="F5" s="31"/>
      <c r="G5" s="32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2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22">
        <v>4</v>
      </c>
      <c r="B6" s="22" t="s">
        <v>40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3376.202133532006</v>
      </c>
      <c r="D6" s="49"/>
      <c r="E6" s="50"/>
      <c r="F6" s="31"/>
      <c r="G6" s="32"/>
    </row>
    <row r="7" spans="1:25" ht="75" x14ac:dyDescent="0.2">
      <c r="A7" s="22">
        <v>5</v>
      </c>
      <c r="B7" s="22" t="s">
        <v>41</v>
      </c>
      <c r="C7" s="54">
        <v>0</v>
      </c>
      <c r="D7" s="55"/>
      <c r="E7" s="56"/>
      <c r="F7" s="29"/>
      <c r="G7" s="30"/>
      <c r="H7" s="10"/>
      <c r="X7" s="10"/>
    </row>
    <row r="8" spans="1:25" ht="45" x14ac:dyDescent="0.2">
      <c r="A8" s="22">
        <v>6</v>
      </c>
      <c r="B8" s="22" t="s">
        <v>42</v>
      </c>
      <c r="C8" s="48">
        <f>C5-C7</f>
        <v>2756.5675200000005</v>
      </c>
      <c r="D8" s="49"/>
      <c r="E8" s="50"/>
      <c r="F8" s="29"/>
      <c r="G8" s="30"/>
    </row>
    <row r="9" spans="1:25" ht="90" x14ac:dyDescent="0.25">
      <c r="A9" s="22">
        <v>7</v>
      </c>
      <c r="B9" s="22" t="s">
        <v>43</v>
      </c>
      <c r="C9" s="48">
        <f>SUM(C10:E15)</f>
        <v>1369.7171400000002</v>
      </c>
      <c r="D9" s="49"/>
      <c r="E9" s="50"/>
      <c r="F9" s="33"/>
      <c r="G9" s="34"/>
      <c r="X9" s="14"/>
    </row>
    <row r="10" spans="1:25" ht="15" x14ac:dyDescent="0.2">
      <c r="A10" s="22">
        <v>7.1</v>
      </c>
      <c r="B10" s="22" t="s">
        <v>44</v>
      </c>
      <c r="C10" s="48">
        <v>0</v>
      </c>
      <c r="D10" s="49"/>
      <c r="E10" s="50"/>
      <c r="F10" s="29"/>
      <c r="G10" s="30"/>
    </row>
    <row r="11" spans="1:25" ht="15" x14ac:dyDescent="0.2">
      <c r="A11" s="22">
        <v>7.2</v>
      </c>
      <c r="B11" s="22" t="s">
        <v>45</v>
      </c>
      <c r="C11" s="48">
        <v>0</v>
      </c>
      <c r="D11" s="49"/>
      <c r="E11" s="50"/>
      <c r="F11" s="35"/>
      <c r="G11" s="36"/>
    </row>
    <row r="12" spans="1:25" ht="15" x14ac:dyDescent="0.2">
      <c r="A12" s="22">
        <v>7.3</v>
      </c>
      <c r="B12" s="22" t="s">
        <v>46</v>
      </c>
      <c r="C12" s="48">
        <v>0</v>
      </c>
      <c r="D12" s="49"/>
      <c r="E12" s="50"/>
      <c r="F12" s="35"/>
      <c r="G12" s="36"/>
    </row>
    <row r="13" spans="1:25" ht="15" x14ac:dyDescent="0.2">
      <c r="A13" s="22">
        <v>7.4</v>
      </c>
      <c r="B13" s="22" t="s">
        <v>47</v>
      </c>
      <c r="C13" s="48">
        <f>1.36971714*1000</f>
        <v>1369.7171400000002</v>
      </c>
      <c r="D13" s="49"/>
      <c r="E13" s="50"/>
      <c r="F13" s="29"/>
      <c r="G13" s="30"/>
    </row>
    <row r="14" spans="1:25" ht="15" x14ac:dyDescent="0.2">
      <c r="A14" s="22">
        <v>7.5</v>
      </c>
      <c r="B14" s="22" t="s">
        <v>48</v>
      </c>
      <c r="C14" s="48">
        <v>0</v>
      </c>
      <c r="D14" s="49"/>
      <c r="E14" s="50"/>
      <c r="F14" s="29"/>
      <c r="G14" s="30"/>
    </row>
    <row r="15" spans="1:25" ht="15" x14ac:dyDescent="0.2">
      <c r="A15" s="22">
        <v>7.6</v>
      </c>
      <c r="B15" s="22" t="s">
        <v>52</v>
      </c>
      <c r="C15" s="48">
        <v>0</v>
      </c>
      <c r="D15" s="49"/>
      <c r="E15" s="50"/>
      <c r="F15" s="29"/>
      <c r="G15" s="30"/>
    </row>
    <row r="16" spans="1:25" ht="75" x14ac:dyDescent="0.2">
      <c r="A16" s="22">
        <v>8</v>
      </c>
      <c r="B16" s="22" t="s">
        <v>49</v>
      </c>
      <c r="C16" s="48">
        <f>C6/1000</f>
        <v>3.376202133532006</v>
      </c>
      <c r="D16" s="49"/>
      <c r="E16" s="50"/>
      <c r="F16" s="29"/>
      <c r="G16" s="30"/>
    </row>
    <row r="17" spans="1:26" ht="105" x14ac:dyDescent="0.2">
      <c r="A17" s="22">
        <v>9</v>
      </c>
      <c r="B17" s="22" t="s">
        <v>50</v>
      </c>
      <c r="C17" s="57">
        <v>0</v>
      </c>
      <c r="D17" s="58"/>
      <c r="E17" s="59"/>
      <c r="F17" s="37"/>
      <c r="G17" s="3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9"/>
    </row>
    <row r="18" spans="1:26" ht="30" x14ac:dyDescent="0.2">
      <c r="A18" s="22">
        <v>10</v>
      </c>
      <c r="B18" s="22" t="s">
        <v>51</v>
      </c>
      <c r="C18" s="48">
        <f>(C17+C16)*1000</f>
        <v>3376.202133532006</v>
      </c>
      <c r="D18" s="49"/>
      <c r="E18" s="50"/>
      <c r="F18" s="29"/>
      <c r="G18" s="30"/>
      <c r="X18" s="10"/>
      <c r="Y18" s="17"/>
      <c r="Z18" s="16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2021-03-25T14:24:01Z</dcterms:modified>
</cp:coreProperties>
</file>