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119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1" i="1" l="1"/>
  <c r="C15" i="8"/>
  <c r="A8" i="6" l="1"/>
  <c r="A8" i="5"/>
  <c r="A8" i="4"/>
  <c r="A8" i="3"/>
  <c r="A8" i="2"/>
  <c r="A11" i="6"/>
  <c r="A11" i="5"/>
  <c r="A11" i="4"/>
  <c r="A11" i="3"/>
  <c r="C3" i="8"/>
  <c r="C9" i="8"/>
  <c r="C4" i="8"/>
  <c r="C5" i="8" s="1"/>
  <c r="A9" i="6"/>
  <c r="A9" i="5"/>
  <c r="A9" i="4"/>
  <c r="A9" i="3"/>
  <c r="J16" i="6"/>
  <c r="C16" i="6"/>
  <c r="J16" i="5"/>
  <c r="C16" i="5"/>
  <c r="J16" i="4"/>
  <c r="C16" i="4"/>
  <c r="J16" i="3"/>
  <c r="C16" i="3"/>
  <c r="J16" i="2"/>
  <c r="C16" i="2"/>
  <c r="A11" i="2"/>
  <c r="A9" i="2"/>
  <c r="C8" i="8" l="1"/>
  <c r="C6" i="8"/>
  <c r="C16" i="8" s="1"/>
  <c r="C18" i="8" s="1"/>
  <c r="I26" i="3" l="1"/>
  <c r="I21" i="3"/>
  <c r="I22" i="3"/>
  <c r="I23" i="3"/>
  <c r="I24" i="3"/>
  <c r="I25" i="3"/>
  <c r="I20" i="3"/>
  <c r="I27" i="3" l="1"/>
  <c r="I23" i="5"/>
  <c r="I22" i="5"/>
  <c r="I21" i="5"/>
  <c r="I20" i="5"/>
  <c r="I24" i="5" l="1"/>
</calcChain>
</file>

<file path=xl/sharedStrings.xml><?xml version="1.0" encoding="utf-8"?>
<sst xmlns="http://schemas.openxmlformats.org/spreadsheetml/2006/main" count="868" uniqueCount="90">
  <si>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</si>
  <si>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</si>
  <si>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</si>
  <si>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</si>
  <si>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</si>
  <si>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</si>
  <si>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</si>
  <si>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</si>
  <si>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</si>
  <si>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</si>
  <si>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</si>
  <si>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</si>
  <si>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</si>
  <si>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</si>
  <si>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</si>
  <si>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</si>
  <si>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</si>
  <si>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</si>
  <si>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</si>
  <si>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</si>
  <si>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</si>
  <si>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</si>
  <si>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</si>
  <si>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</si>
  <si>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</si>
  <si>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</si>
  <si>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</si>
  <si>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</si>
  <si>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</si>
  <si>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</si>
  <si>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>06_15</t>
  </si>
  <si>
    <t>1 ячейка</t>
  </si>
  <si>
    <t xml:space="preserve">Затраты на проектно-изыскательские работы для отдельных элементов электрических сетей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</si>
  <si>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</si>
  <si>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</si>
  <si>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</si>
  <si>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</si>
  <si>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</si>
  <si>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1 км по трассе</t>
  </si>
  <si>
    <t xml:space="preserve">Затраты на проектно-изыскательские работы по КЛ </t>
  </si>
  <si>
    <t>0,4-20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</si>
  <si>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</si>
  <si>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</si>
  <si>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</si>
  <si>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</si>
  <si>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</si>
  <si>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</si>
  <si>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</si>
  <si>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</si>
  <si>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</si>
  <si>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</si>
  <si>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</si>
  <si>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</si>
  <si>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</si>
  <si>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</si>
  <si>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</si>
  <si>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</si>
  <si>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</si>
  <si>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</si>
  <si>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</si>
  <si>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 xml:space="preserve">УНЦ ячейки трансформатора 6-35 кВ </t>
  </si>
  <si>
    <t xml:space="preserve">Идентификатор инвестиционного проекта: </t>
  </si>
  <si>
    <t>Идентификатор инвестиционного проекта:</t>
  </si>
  <si>
    <t>одна цепь КЛ благоустройство по трассе без учета воостановления газонов</t>
  </si>
  <si>
    <t>Тротуар</t>
  </si>
  <si>
    <r>
      <t>1 м</t>
    </r>
    <r>
      <rPr>
        <vertAlign val="superscript"/>
        <sz val="12"/>
        <rFont val="Arial"/>
        <family val="2"/>
        <charset val="204"/>
      </rPr>
      <t>2</t>
    </r>
  </si>
  <si>
    <t>Б4-01</t>
  </si>
  <si>
    <t>160 кВА, масляный Т 6(10, 15)/НН</t>
  </si>
  <si>
    <t>180 кВА, масляный Т 6(10, 15)/НН</t>
  </si>
  <si>
    <t>250 кВА, масляный Т 6(10, 15)/НН</t>
  </si>
  <si>
    <t>400 кВА, масляный Т 6(10, 15)/НН</t>
  </si>
  <si>
    <t>630 кВА, масляный Т 6(10, 15)/НН</t>
  </si>
  <si>
    <t>75 кВА, масляный Т 6(10, 15)/НН</t>
  </si>
  <si>
    <t>Т5-09-1</t>
  </si>
  <si>
    <t>Т5-11-1</t>
  </si>
  <si>
    <t>Т5-12-1</t>
  </si>
  <si>
    <t>Т5-14-1</t>
  </si>
  <si>
    <t>Т5-17-1</t>
  </si>
  <si>
    <t>6_35</t>
  </si>
  <si>
    <t>1 объект</t>
  </si>
  <si>
    <r>
      <t>240 мм</t>
    </r>
    <r>
      <rPr>
        <vertAlign val="superscript"/>
        <sz val="12"/>
        <rFont val="Arial"/>
        <family val="2"/>
        <charset val="204"/>
      </rPr>
      <t>2</t>
    </r>
    <r>
      <rPr>
        <sz val="12"/>
        <rFont val="Arial"/>
        <family val="1"/>
      </rPr>
      <t>, алюминий</t>
    </r>
  </si>
  <si>
    <t>УНЦ на восстановление дорожного покрытия при прокладке КЛ</t>
  </si>
  <si>
    <t>К1-08-2</t>
  </si>
  <si>
    <t>Б2-02 - 1</t>
  </si>
  <si>
    <t>П6-06</t>
  </si>
  <si>
    <t>Год раскрытия информации: 2021</t>
  </si>
  <si>
    <t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t>
  </si>
  <si>
    <t>Идентификатор инвестиционного проекта: L_18-0119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</si>
  <si>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t>
  </si>
  <si>
    <t>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</si>
</sst>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vertAlign val="superscript"/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2" fontId="1" fillId="0" borderId="3" xfId="1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13" xfId="1" applyFont="1" applyBorder="1" applyAlignment="1">
      <alignment horizontal="center" vertical="center" wrapText="1"/>
    </xf>
    <xf numFmtId="0" fontId="0" fillId="0" borderId="9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165" fontId="11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53" t="s">
        <v>85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5.25" customHeight="1" x14ac:dyDescent="0.2">
      <c r="A9" s="54" t="s">
        <v>86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x14ac:dyDescent="0.2">
      <c r="A10" s="54" t="s">
        <v>87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4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5" customHeight="1" x14ac:dyDescent="0.2">
      <c r="A16" s="49" t="s">
        <v>0</v>
      </c>
      <c r="B16" s="49" t="s">
        <v>0</v>
      </c>
      <c r="C16" s="50" t="s">
        <v>88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2" t="s">
        <v>0</v>
      </c>
      <c r="J16" s="50" t="s">
        <v>88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2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8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4" t="str">
        <f>т1!A9</f>
        <v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4" t="s">
        <v>62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4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28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8.7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OutlineSymbols="0" showWhiteSpace="0" topLeftCell="A7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8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4" t="str">
        <f>т1!A9</f>
        <v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4" t="s">
        <v>62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8.7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14" t="s">
        <v>60</v>
      </c>
      <c r="C20" s="14" t="s">
        <v>78</v>
      </c>
      <c r="D20" s="14" t="s">
        <v>72</v>
      </c>
      <c r="E20" s="15">
        <v>1</v>
      </c>
      <c r="F20" s="14" t="s">
        <v>31</v>
      </c>
      <c r="G20" s="14" t="s">
        <v>73</v>
      </c>
      <c r="H20" s="16">
        <v>151</v>
      </c>
      <c r="I20" s="16">
        <f>E20*H20*Q20</f>
        <v>158.55000000000001</v>
      </c>
      <c r="J20" s="15"/>
      <c r="K20" s="14"/>
      <c r="L20" s="14"/>
      <c r="M20" s="16"/>
      <c r="N20" s="16"/>
      <c r="O20" s="15"/>
      <c r="P20" s="14"/>
      <c r="Q20" s="6">
        <v>1.05</v>
      </c>
    </row>
    <row r="21" spans="1:18" s="21" customFormat="1" ht="50.1" customHeight="1" x14ac:dyDescent="0.2">
      <c r="A21" s="23">
        <v>2</v>
      </c>
      <c r="B21" s="14" t="s">
        <v>60</v>
      </c>
      <c r="C21" s="14" t="s">
        <v>78</v>
      </c>
      <c r="D21" s="14" t="s">
        <v>67</v>
      </c>
      <c r="E21" s="15">
        <v>1</v>
      </c>
      <c r="F21" s="14" t="s">
        <v>31</v>
      </c>
      <c r="G21" s="14" t="s">
        <v>74</v>
      </c>
      <c r="H21" s="16">
        <v>239</v>
      </c>
      <c r="I21" s="16">
        <f t="shared" ref="I21:I26" si="0">E21*H21*Q21</f>
        <v>250.95000000000002</v>
      </c>
      <c r="J21" s="15"/>
      <c r="K21" s="14"/>
      <c r="L21" s="14"/>
      <c r="M21" s="16"/>
      <c r="N21" s="16"/>
      <c r="O21" s="15"/>
      <c r="P21" s="14"/>
      <c r="Q21" s="21">
        <v>1.05</v>
      </c>
    </row>
    <row r="22" spans="1:18" s="21" customFormat="1" ht="50.1" customHeight="1" x14ac:dyDescent="0.2">
      <c r="A22" s="3">
        <v>3</v>
      </c>
      <c r="B22" s="14" t="s">
        <v>60</v>
      </c>
      <c r="C22" s="14" t="s">
        <v>78</v>
      </c>
      <c r="D22" s="14" t="s">
        <v>68</v>
      </c>
      <c r="E22" s="15">
        <v>1</v>
      </c>
      <c r="F22" s="14" t="s">
        <v>31</v>
      </c>
      <c r="G22" s="14" t="s">
        <v>75</v>
      </c>
      <c r="H22" s="16">
        <v>254.4</v>
      </c>
      <c r="I22" s="16">
        <f t="shared" si="0"/>
        <v>267.12</v>
      </c>
      <c r="J22" s="15"/>
      <c r="K22" s="14"/>
      <c r="L22" s="14"/>
      <c r="M22" s="16"/>
      <c r="N22" s="16"/>
      <c r="O22" s="15"/>
      <c r="P22" s="14"/>
      <c r="Q22" s="22">
        <v>1.05</v>
      </c>
    </row>
    <row r="23" spans="1:18" s="21" customFormat="1" ht="50.1" customHeight="1" x14ac:dyDescent="0.2">
      <c r="A23" s="23">
        <v>4</v>
      </c>
      <c r="B23" s="14" t="s">
        <v>60</v>
      </c>
      <c r="C23" s="14" t="s">
        <v>78</v>
      </c>
      <c r="D23" s="14" t="s">
        <v>69</v>
      </c>
      <c r="E23" s="15">
        <v>4</v>
      </c>
      <c r="F23" s="14" t="s">
        <v>31</v>
      </c>
      <c r="G23" s="14" t="s">
        <v>75</v>
      </c>
      <c r="H23" s="16">
        <v>309</v>
      </c>
      <c r="I23" s="16">
        <f t="shared" si="0"/>
        <v>1297.8</v>
      </c>
      <c r="J23" s="15"/>
      <c r="K23" s="14"/>
      <c r="L23" s="14"/>
      <c r="M23" s="16"/>
      <c r="N23" s="16"/>
      <c r="O23" s="15"/>
      <c r="P23" s="14"/>
      <c r="Q23" s="22">
        <v>1.05</v>
      </c>
    </row>
    <row r="24" spans="1:18" s="21" customFormat="1" ht="50.1" customHeight="1" x14ac:dyDescent="0.2">
      <c r="A24" s="3">
        <v>5</v>
      </c>
      <c r="B24" s="14" t="s">
        <v>60</v>
      </c>
      <c r="C24" s="14" t="s">
        <v>78</v>
      </c>
      <c r="D24" s="14" t="s">
        <v>70</v>
      </c>
      <c r="E24" s="15">
        <v>5</v>
      </c>
      <c r="F24" s="14" t="s">
        <v>31</v>
      </c>
      <c r="G24" s="14" t="s">
        <v>76</v>
      </c>
      <c r="H24" s="16">
        <v>395</v>
      </c>
      <c r="I24" s="16">
        <f t="shared" si="0"/>
        <v>2073.75</v>
      </c>
      <c r="J24" s="15"/>
      <c r="K24" s="14"/>
      <c r="L24" s="14"/>
      <c r="M24" s="16"/>
      <c r="N24" s="16"/>
      <c r="O24" s="15"/>
      <c r="P24" s="14"/>
      <c r="Q24" s="22">
        <v>1.05</v>
      </c>
    </row>
    <row r="25" spans="1:18" s="21" customFormat="1" ht="50.1" customHeight="1" x14ac:dyDescent="0.2">
      <c r="A25" s="23">
        <v>6</v>
      </c>
      <c r="B25" s="14" t="s">
        <v>60</v>
      </c>
      <c r="C25" s="14" t="s">
        <v>78</v>
      </c>
      <c r="D25" s="14" t="s">
        <v>71</v>
      </c>
      <c r="E25" s="15">
        <v>3</v>
      </c>
      <c r="F25" s="14" t="s">
        <v>31</v>
      </c>
      <c r="G25" s="14" t="s">
        <v>77</v>
      </c>
      <c r="H25" s="16">
        <v>532</v>
      </c>
      <c r="I25" s="16">
        <f t="shared" si="0"/>
        <v>1675.8000000000002</v>
      </c>
      <c r="J25" s="15"/>
      <c r="K25" s="14"/>
      <c r="L25" s="14"/>
      <c r="M25" s="16"/>
      <c r="N25" s="16"/>
      <c r="O25" s="15"/>
      <c r="P25" s="14"/>
      <c r="Q25" s="22">
        <v>1.05</v>
      </c>
    </row>
    <row r="26" spans="1:18" s="22" customFormat="1" ht="75" x14ac:dyDescent="0.2">
      <c r="A26" s="3">
        <v>7</v>
      </c>
      <c r="B26" s="3" t="s">
        <v>32</v>
      </c>
      <c r="C26" s="3" t="s">
        <v>27</v>
      </c>
      <c r="D26" s="3" t="s">
        <v>27</v>
      </c>
      <c r="E26" s="24">
        <v>1</v>
      </c>
      <c r="F26" s="13" t="s">
        <v>79</v>
      </c>
      <c r="G26" s="13" t="s">
        <v>84</v>
      </c>
      <c r="H26" s="26">
        <v>300</v>
      </c>
      <c r="I26" s="16">
        <f t="shared" si="0"/>
        <v>300</v>
      </c>
      <c r="J26" s="24"/>
      <c r="K26" s="23"/>
      <c r="L26" s="23"/>
      <c r="M26" s="25"/>
      <c r="N26" s="25"/>
      <c r="O26" s="24"/>
      <c r="P26" s="23"/>
      <c r="Q26" s="22">
        <v>1</v>
      </c>
      <c r="R26" s="17"/>
    </row>
    <row r="27" spans="1:18" ht="60" x14ac:dyDescent="0.2">
      <c r="A27" s="3">
        <v>9</v>
      </c>
      <c r="B27" s="3" t="s">
        <v>26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6023.97</v>
      </c>
      <c r="J27" s="4"/>
      <c r="K27" s="3"/>
      <c r="L27" s="3"/>
      <c r="M27" s="5"/>
      <c r="N27" s="5"/>
      <c r="O27" s="4"/>
      <c r="P27" s="3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8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4" t="str">
        <f>т1!A9</f>
        <v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4" t="s">
        <v>61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33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5.7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1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8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4" t="str">
        <f>т1!A9</f>
        <v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4" t="s">
        <v>61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34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4.2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10</v>
      </c>
      <c r="D20" s="13" t="s">
        <v>80</v>
      </c>
      <c r="E20" s="4">
        <v>7.3</v>
      </c>
      <c r="F20" s="3" t="s">
        <v>36</v>
      </c>
      <c r="G20" s="13" t="s">
        <v>82</v>
      </c>
      <c r="H20" s="5">
        <v>3055</v>
      </c>
      <c r="I20" s="5">
        <f>H20*Q20*E20</f>
        <v>24754.665000000001</v>
      </c>
      <c r="J20" s="3"/>
      <c r="K20" s="3"/>
      <c r="L20" s="4"/>
      <c r="M20" s="3"/>
      <c r="N20" s="3"/>
      <c r="O20" s="5"/>
      <c r="P20" s="5"/>
      <c r="Q20">
        <v>1.1100000000000001</v>
      </c>
      <c r="R20" t="s">
        <v>0</v>
      </c>
    </row>
    <row r="21" spans="1:18" ht="81.75" customHeight="1" x14ac:dyDescent="0.2">
      <c r="A21" s="3">
        <v>2</v>
      </c>
      <c r="B21" s="3" t="s">
        <v>37</v>
      </c>
      <c r="C21" s="3" t="s">
        <v>30</v>
      </c>
      <c r="D21" s="13" t="s">
        <v>63</v>
      </c>
      <c r="E21" s="4">
        <v>7.3</v>
      </c>
      <c r="F21" s="3" t="s">
        <v>38</v>
      </c>
      <c r="G21" s="13" t="s">
        <v>83</v>
      </c>
      <c r="H21" s="5">
        <v>1428</v>
      </c>
      <c r="I21" s="5">
        <f>H21*Q21*E21</f>
        <v>10424.4</v>
      </c>
      <c r="J21" s="3"/>
      <c r="K21" s="3"/>
      <c r="L21" s="18"/>
      <c r="M21" s="3"/>
      <c r="N21" s="3"/>
      <c r="O21" s="5"/>
      <c r="P21" s="5"/>
      <c r="Q21">
        <v>1</v>
      </c>
      <c r="R21" t="s">
        <v>0</v>
      </c>
    </row>
    <row r="22" spans="1:18" s="21" customFormat="1" ht="81.75" customHeight="1" x14ac:dyDescent="0.2">
      <c r="A22" s="3">
        <v>3</v>
      </c>
      <c r="B22" s="14" t="s">
        <v>81</v>
      </c>
      <c r="C22" s="23"/>
      <c r="D22" s="14" t="s">
        <v>64</v>
      </c>
      <c r="E22" s="24">
        <v>3700</v>
      </c>
      <c r="F22" s="14" t="s">
        <v>65</v>
      </c>
      <c r="G22" s="14" t="s">
        <v>66</v>
      </c>
      <c r="H22" s="25">
        <v>1.3</v>
      </c>
      <c r="I22" s="5">
        <f>H22*Q22*E22</f>
        <v>4810</v>
      </c>
      <c r="J22" s="23"/>
      <c r="K22" s="23"/>
      <c r="L22" s="15"/>
      <c r="M22" s="23"/>
      <c r="N22" s="23"/>
      <c r="O22" s="25"/>
      <c r="P22" s="25"/>
      <c r="Q22" s="21">
        <v>1</v>
      </c>
    </row>
    <row r="23" spans="1:18" ht="55.5" customHeight="1" x14ac:dyDescent="0.2">
      <c r="A23" s="3">
        <v>4</v>
      </c>
      <c r="B23" s="3" t="s">
        <v>39</v>
      </c>
      <c r="C23" s="3" t="s">
        <v>40</v>
      </c>
      <c r="D23" s="3"/>
      <c r="E23" s="4">
        <v>7.3</v>
      </c>
      <c r="F23" s="3" t="s">
        <v>38</v>
      </c>
      <c r="G23" s="3" t="s">
        <v>41</v>
      </c>
      <c r="H23" s="5">
        <v>611</v>
      </c>
      <c r="I23" s="5">
        <f>H23*Q23*E23</f>
        <v>4460.3</v>
      </c>
      <c r="J23" s="3"/>
      <c r="K23" s="3"/>
      <c r="L23" s="4"/>
      <c r="M23" s="3"/>
      <c r="N23" s="3"/>
      <c r="O23" s="5"/>
      <c r="P23" s="5"/>
      <c r="Q23">
        <v>1</v>
      </c>
      <c r="R23" t="s">
        <v>0</v>
      </c>
    </row>
    <row r="24" spans="1:18" ht="50.1" customHeight="1" x14ac:dyDescent="0.2">
      <c r="A24" s="3">
        <v>5</v>
      </c>
      <c r="B24" s="3" t="s">
        <v>26</v>
      </c>
      <c r="C24" s="3"/>
      <c r="D24" s="3"/>
      <c r="E24" s="4"/>
      <c r="F24" s="3"/>
      <c r="G24" s="3"/>
      <c r="H24" s="5"/>
      <c r="I24" s="5">
        <f>SUM(I20:I23)</f>
        <v>44449.365000000005</v>
      </c>
      <c r="J24" s="3"/>
      <c r="K24" s="3"/>
      <c r="L24" s="4"/>
      <c r="M24" s="3"/>
      <c r="N24" s="3"/>
      <c r="O24" s="5"/>
      <c r="P24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6" t="s">
        <v>1</v>
      </c>
      <c r="P1" s="5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6" t="s">
        <v>2</v>
      </c>
      <c r="P2" s="5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6" t="s">
        <v>3</v>
      </c>
      <c r="P3" s="56" t="s">
        <v>0</v>
      </c>
    </row>
    <row r="4" spans="1:16" ht="45" customHeight="1" x14ac:dyDescent="0.2">
      <c r="A4" s="57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8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5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8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4" t="str">
        <f>т1!A9</f>
        <v xml:space="preserve">Наименование инвестиционного проекта:Реконструкция ТП 6/0,23-0,4 кВ (ТП-61, ТП-81, ТП-41, КТП-84, ТП-99, ТП-104, ТП-109, КТП-593, КТП-594, КТП-625, КТП-630, КТП-673) суммарной мощностью 5305 кВА без увеличения мощности с переводом на напряжение 10 кВ в г. Калининград со строительством 3-х КЛ 10 кВ от ТП-99 до ТП-670, от ТП-81 до ТП-670, от ТП-84 до ТП-526 протяженностью 7,3 км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4" t="s">
        <v>61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47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5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7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8" t="s">
        <v>42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5.75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06.11.2019 № 802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7" bestFit="1" customWidth="1"/>
    <col min="2" max="2" width="25" style="27" bestFit="1" customWidth="1"/>
    <col min="3" max="3" width="18.75" style="27" customWidth="1"/>
    <col min="4" max="4" width="4.25" style="27" customWidth="1"/>
    <col min="5" max="5" width="9.125" style="27" customWidth="1"/>
    <col min="6" max="6" width="29.375" style="27" customWidth="1"/>
    <col min="7" max="7" width="11.5" style="27" customWidth="1"/>
    <col min="8" max="23" width="9" style="27" hidden="1" customWidth="1"/>
    <col min="24" max="25" width="9.875" style="27" bestFit="1" customWidth="1"/>
    <col min="26" max="16384" width="9" style="27"/>
  </cols>
  <sheetData>
    <row r="1" spans="1:25" x14ac:dyDescent="0.2">
      <c r="A1" s="27" t="s">
        <v>43</v>
      </c>
    </row>
    <row r="2" spans="1:25" ht="45" x14ac:dyDescent="0.2">
      <c r="A2" s="12" t="s">
        <v>10</v>
      </c>
      <c r="B2" s="12" t="s">
        <v>44</v>
      </c>
      <c r="C2" s="61" t="s">
        <v>12</v>
      </c>
      <c r="D2" s="62"/>
      <c r="E2" s="63"/>
      <c r="F2" s="28" t="s">
        <v>13</v>
      </c>
      <c r="G2" s="20"/>
    </row>
    <row r="3" spans="1:25" ht="135" x14ac:dyDescent="0.25">
      <c r="A3" s="12">
        <v>1</v>
      </c>
      <c r="B3" s="12" t="s">
        <v>45</v>
      </c>
      <c r="C3" s="58">
        <f>т3!I27+т5!I24</f>
        <v>50473.335000000006</v>
      </c>
      <c r="D3" s="59"/>
      <c r="E3" s="60"/>
      <c r="F3" s="29"/>
      <c r="G3" s="19"/>
      <c r="Y3" s="30"/>
    </row>
    <row r="4" spans="1:25" ht="15.75" x14ac:dyDescent="0.2">
      <c r="A4" s="12">
        <v>2</v>
      </c>
      <c r="B4" s="12" t="s">
        <v>46</v>
      </c>
      <c r="C4" s="58">
        <f>C3*20%</f>
        <v>10094.667000000001</v>
      </c>
      <c r="D4" s="59"/>
      <c r="E4" s="60"/>
      <c r="F4" s="29"/>
      <c r="G4" s="19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47</v>
      </c>
      <c r="C5" s="58">
        <f>C4+C3</f>
        <v>60568.002000000008</v>
      </c>
      <c r="D5" s="59"/>
      <c r="E5" s="60"/>
      <c r="F5" s="31"/>
      <c r="G5" s="32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33">
        <v>104.7</v>
      </c>
      <c r="T5" s="33">
        <v>104.7</v>
      </c>
      <c r="U5" s="33">
        <v>104.7</v>
      </c>
      <c r="V5" s="33">
        <v>104.7</v>
      </c>
      <c r="W5" s="33">
        <v>104.7</v>
      </c>
    </row>
    <row r="6" spans="1:25" ht="60" x14ac:dyDescent="0.2">
      <c r="A6" s="12">
        <v>4</v>
      </c>
      <c r="B6" s="12" t="s">
        <v>48</v>
      </c>
      <c r="C6" s="58">
        <f>C7+(C5-C7)*((C10/C9*(K5+100)/200)+C11/C9*(L5+100)/200*K5/100+C12/C9*((M5+100)/200*L5/100*K5/100)+C13/C9*((N5+100)/200*M5/100*L5/100*K5/100)+C14/C9*((O5+100)/200*N5/100*M5/100*L5/100*K5/100)+C15/C9*((P5+100)/200*O5/100*N5/100*M5/100*L5/100*K5/100))</f>
        <v>81549.111532038834</v>
      </c>
      <c r="D6" s="59"/>
      <c r="E6" s="60"/>
      <c r="F6" s="31"/>
      <c r="G6" s="32"/>
    </row>
    <row r="7" spans="1:25" ht="75" x14ac:dyDescent="0.2">
      <c r="A7" s="12">
        <v>5</v>
      </c>
      <c r="B7" s="12" t="s">
        <v>49</v>
      </c>
      <c r="C7" s="64">
        <v>0</v>
      </c>
      <c r="D7" s="65"/>
      <c r="E7" s="66"/>
      <c r="F7" s="29"/>
      <c r="G7" s="19"/>
      <c r="H7" s="34"/>
      <c r="X7" s="34"/>
    </row>
    <row r="8" spans="1:25" ht="45" x14ac:dyDescent="0.2">
      <c r="A8" s="12">
        <v>6</v>
      </c>
      <c r="B8" s="12" t="s">
        <v>50</v>
      </c>
      <c r="C8" s="58">
        <f>C5-C7</f>
        <v>60568.002000000008</v>
      </c>
      <c r="D8" s="59"/>
      <c r="E8" s="60"/>
      <c r="F8" s="29"/>
      <c r="G8" s="19"/>
    </row>
    <row r="9" spans="1:25" ht="90" x14ac:dyDescent="0.25">
      <c r="A9" s="12">
        <v>7</v>
      </c>
      <c r="B9" s="12" t="s">
        <v>51</v>
      </c>
      <c r="C9" s="58">
        <f>SUM(C10:E15)</f>
        <v>61001.004219999995</v>
      </c>
      <c r="D9" s="59"/>
      <c r="E9" s="60"/>
      <c r="F9" s="35"/>
      <c r="G9" s="36"/>
      <c r="X9" s="37"/>
    </row>
    <row r="10" spans="1:25" ht="15" x14ac:dyDescent="0.2">
      <c r="A10" s="12">
        <v>7.1</v>
      </c>
      <c r="B10" s="12" t="s">
        <v>52</v>
      </c>
      <c r="C10" s="58">
        <v>0</v>
      </c>
      <c r="D10" s="59"/>
      <c r="E10" s="60"/>
      <c r="F10" s="29"/>
      <c r="G10" s="19"/>
    </row>
    <row r="11" spans="1:25" ht="15" x14ac:dyDescent="0.2">
      <c r="A11" s="12">
        <v>7.2</v>
      </c>
      <c r="B11" s="12" t="s">
        <v>53</v>
      </c>
      <c r="C11" s="58">
        <v>0</v>
      </c>
      <c r="D11" s="59"/>
      <c r="E11" s="60"/>
      <c r="F11" s="38"/>
      <c r="G11" s="39"/>
    </row>
    <row r="12" spans="1:25" ht="15" x14ac:dyDescent="0.2">
      <c r="A12" s="12">
        <v>7.3</v>
      </c>
      <c r="B12" s="12" t="s">
        <v>57</v>
      </c>
      <c r="C12" s="58">
        <v>0</v>
      </c>
      <c r="D12" s="59"/>
      <c r="E12" s="60"/>
      <c r="F12" s="38"/>
      <c r="G12" s="39"/>
    </row>
    <row r="13" spans="1:25" ht="15" x14ac:dyDescent="0.2">
      <c r="A13" s="12">
        <v>7.4</v>
      </c>
      <c r="B13" s="12" t="s">
        <v>58</v>
      </c>
      <c r="C13" s="58">
        <v>0</v>
      </c>
      <c r="D13" s="59"/>
      <c r="E13" s="60"/>
      <c r="F13" s="29"/>
      <c r="G13" s="19"/>
    </row>
    <row r="14" spans="1:25" ht="15" x14ac:dyDescent="0.2">
      <c r="A14" s="12">
        <v>7.5</v>
      </c>
      <c r="B14" s="12" t="s">
        <v>59</v>
      </c>
      <c r="C14" s="58">
        <v>0</v>
      </c>
      <c r="D14" s="59"/>
      <c r="E14" s="60"/>
      <c r="F14" s="29"/>
      <c r="G14" s="19"/>
    </row>
    <row r="15" spans="1:25" ht="15" x14ac:dyDescent="0.2">
      <c r="A15" s="12">
        <v>7.6</v>
      </c>
      <c r="B15" s="12" t="s">
        <v>89</v>
      </c>
      <c r="C15" s="58">
        <f>61.00100422*1000</f>
        <v>61001.004219999995</v>
      </c>
      <c r="D15" s="59"/>
      <c r="E15" s="60"/>
      <c r="F15" s="29"/>
      <c r="G15" s="19"/>
    </row>
    <row r="16" spans="1:25" ht="75" x14ac:dyDescent="0.2">
      <c r="A16" s="12">
        <v>8</v>
      </c>
      <c r="B16" s="12" t="s">
        <v>54</v>
      </c>
      <c r="C16" s="58">
        <f>C6/1000</f>
        <v>81.549111532038836</v>
      </c>
      <c r="D16" s="59"/>
      <c r="E16" s="60"/>
      <c r="F16" s="29"/>
      <c r="G16" s="19"/>
    </row>
    <row r="17" spans="1:26" ht="105" x14ac:dyDescent="0.2">
      <c r="A17" s="12">
        <v>9</v>
      </c>
      <c r="B17" s="12" t="s">
        <v>55</v>
      </c>
      <c r="C17" s="58">
        <v>0</v>
      </c>
      <c r="D17" s="59"/>
      <c r="E17" s="60"/>
      <c r="F17" s="40"/>
      <c r="G17" s="41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42"/>
    </row>
    <row r="18" spans="1:26" ht="30" x14ac:dyDescent="0.2">
      <c r="A18" s="12">
        <v>10</v>
      </c>
      <c r="B18" s="12" t="s">
        <v>56</v>
      </c>
      <c r="C18" s="58">
        <f>(C17+C16)*1000</f>
        <v>81549.111532038834</v>
      </c>
      <c r="D18" s="59"/>
      <c r="E18" s="60"/>
      <c r="F18" s="29"/>
      <c r="G18" s="19"/>
      <c r="X18" s="34"/>
      <c r="Y18" s="43"/>
      <c r="Z18" s="44"/>
    </row>
    <row r="19" spans="1:26" x14ac:dyDescent="0.2">
      <c r="X19" s="34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2019-03-20T09:10:18Z</dcterms:created>
  <dcterms:modified xsi:type="dcterms:W3CDTF">2021-03-25T14:26:04Z</dcterms:modified>
</cp:coreProperties>
</file>