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2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J16" i="6"/>
  <c r="C16" i="6"/>
  <c r="J16" i="5"/>
  <c r="C16" i="5"/>
  <c r="J16" i="4"/>
  <c r="C16" i="4"/>
  <c r="J16" i="3"/>
  <c r="C16" i="3"/>
  <c r="J16" i="2"/>
  <c r="C16" i="2"/>
  <c r="C13" i="8"/>
  <c r="A8" i="6" l="1"/>
  <c r="A8" i="5"/>
  <c r="A8" i="4"/>
  <c r="A8" i="3"/>
  <c r="A8" i="2"/>
  <c r="I22" i="4" l="1"/>
  <c r="I21" i="4" l="1"/>
  <c r="I20" i="4" l="1"/>
  <c r="R22" i="4" s="1"/>
  <c r="C9" i="8"/>
  <c r="I23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<sst xmlns="http://schemas.openxmlformats.org/spreadsheetml/2006/main" count="833" uniqueCount="67">
  <si>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</si>
  <si>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</si>
  <si>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</si>
  <si>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</si>
  <si>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</si>
  <si>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</si>
  <si>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</si>
  <si>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</si>
  <si>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</si>
  <si>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</si>
  <si>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</si>
  <si>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</si>
  <si>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</si>
  <si>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</si>
  <si>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</si>
  <si>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</si>
  <si>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</si>
  <si>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</si>
  <si>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</si>
  <si>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</si>
  <si>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</si>
  <si>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</si>
  <si>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</si>
  <si>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</si>
  <si>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</si>
  <si>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</si>
  <si>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</si>
  <si>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</si>
  <si>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</si>
  <si>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</si>
  <si>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</si>
  <si>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</si>
  <si>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</si>
  <si>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</si>
  <si>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</si>
  <si>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</si>
  <si>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</si>
  <si>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</si>
  <si>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</si>
  <si>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</si>
  <si>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</si>
  <si>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</si>
  <si>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</si>
  <si>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</si>
  <si>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</si>
  <si>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</si>
  <si>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</si>
  <si>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</si>
  <si>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</si>
  <si>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</si>
  <si>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</si>
  <si>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</si>
  <si>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</si>
  <si>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</si>
  <si>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</si>
  <si>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</si>
  <si>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</si>
  <si>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</si>
  <si>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</si>
  <si>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</si>
  <si>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</si>
  <si>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Идентификатор инвестиционного проекта: L_19-0942</t>
  </si>
  <si>
    <t>СИП-4, 120мм2 / -мм2</t>
  </si>
  <si>
    <t>Л7-40-4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</si>
  <si>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</si>
  <si>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t>
  </si>
  <si>
    <t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</si>
</sst>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66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61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s="38" customFormat="1" ht="21.7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8" customHeight="1" x14ac:dyDescent="0.2">
      <c r="A16" s="47" t="s">
        <v>0</v>
      </c>
      <c r="B16" s="47" t="s">
        <v>0</v>
      </c>
      <c r="C16" s="48" t="s">
        <v>65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">
        <v>65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D28" sqref="D2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L_19-0942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6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0" zoomScaleNormal="80" workbookViewId="0">
      <selection activeCell="F25" sqref="F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s="38" customFormat="1" ht="46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topLeftCell="A7" zoomScale="90" zoomScaleNormal="90" workbookViewId="0">
      <selection activeCell="C27" sqref="C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s="38" customFormat="1" ht="46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57</v>
      </c>
      <c r="C20" s="23">
        <v>0.4</v>
      </c>
      <c r="D20" s="11" t="s">
        <v>55</v>
      </c>
      <c r="E20" s="24">
        <v>1</v>
      </c>
      <c r="F20" s="11" t="s">
        <v>56</v>
      </c>
      <c r="G20" s="11" t="s">
        <v>60</v>
      </c>
      <c r="H20" s="13">
        <v>517</v>
      </c>
      <c r="I20" s="13">
        <f t="shared" ref="I20:I22" si="0">H20*Q20*E20</f>
        <v>542.85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62</v>
      </c>
      <c r="E21" s="24">
        <v>1</v>
      </c>
      <c r="F21" s="11" t="s">
        <v>56</v>
      </c>
      <c r="G21" s="11" t="s">
        <v>63</v>
      </c>
      <c r="H21" s="13">
        <v>364</v>
      </c>
      <c r="I21" s="13">
        <f t="shared" si="0"/>
        <v>382.2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27</v>
      </c>
      <c r="C22" s="11" t="s">
        <v>26</v>
      </c>
      <c r="D22" s="11" t="s">
        <v>53</v>
      </c>
      <c r="E22" s="12">
        <v>1</v>
      </c>
      <c r="F22" s="11" t="s">
        <v>28</v>
      </c>
      <c r="G22" s="11" t="s">
        <v>54</v>
      </c>
      <c r="H22" s="13">
        <v>70</v>
      </c>
      <c r="I22" s="13">
        <f t="shared" si="0"/>
        <v>70</v>
      </c>
      <c r="J22" s="11"/>
      <c r="K22" s="11"/>
      <c r="L22" s="12"/>
      <c r="M22" s="11"/>
      <c r="N22" s="11"/>
      <c r="O22" s="13"/>
      <c r="P22" s="13"/>
      <c r="Q22" s="21">
        <v>1</v>
      </c>
      <c r="R22" s="37">
        <f>SUM(I20:I21)</f>
        <v>925.05</v>
      </c>
    </row>
    <row r="23" spans="1:18" ht="50.1" customHeight="1" x14ac:dyDescent="0.2">
      <c r="A23" s="3"/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995.05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2" sqref="D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s="38" customFormat="1" ht="46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от ТП 15/0,4 кВ № 16-12 Л-1 (инв. № 5116115) с заменой провода ВЛ 0,4 кВ протяженностью около 1 км в п. Истровка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L_19-0942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s="38" customFormat="1" ht="46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27.12.2019 № 554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2" t="s">
        <v>12</v>
      </c>
      <c r="D2" s="53"/>
      <c r="E2" s="54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9">
        <f>т3!I20+т4!I23+т5!I20</f>
        <v>995.05</v>
      </c>
      <c r="D3" s="50"/>
      <c r="E3" s="51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9">
        <f>C3*20%</f>
        <v>199.01</v>
      </c>
      <c r="D4" s="50"/>
      <c r="E4" s="51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1194.06</v>
      </c>
      <c r="D5" s="50"/>
      <c r="E5" s="51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1462.4665967061915</v>
      </c>
      <c r="D6" s="50"/>
      <c r="E6" s="51"/>
      <c r="F6" s="29"/>
      <c r="G6" s="30"/>
    </row>
    <row r="7" spans="1:25" ht="75" x14ac:dyDescent="0.2">
      <c r="A7" s="22">
        <v>5</v>
      </c>
      <c r="B7" s="22" t="s">
        <v>41</v>
      </c>
      <c r="C7" s="55">
        <v>0</v>
      </c>
      <c r="D7" s="56"/>
      <c r="E7" s="57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1194.06</v>
      </c>
      <c r="D8" s="50"/>
      <c r="E8" s="51"/>
      <c r="F8" s="27"/>
      <c r="G8" s="28"/>
    </row>
    <row r="9" spans="1:25" ht="90" x14ac:dyDescent="0.25">
      <c r="A9" s="22">
        <v>7</v>
      </c>
      <c r="B9" s="22" t="s">
        <v>43</v>
      </c>
      <c r="C9" s="49">
        <f>SUM(C10:E15)</f>
        <v>1336.5010200000002</v>
      </c>
      <c r="D9" s="50"/>
      <c r="E9" s="51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27"/>
      <c r="G10" s="28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3"/>
      <c r="G11" s="34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3"/>
      <c r="G12" s="34"/>
    </row>
    <row r="13" spans="1:25" ht="15" x14ac:dyDescent="0.2">
      <c r="A13" s="22">
        <v>7.4</v>
      </c>
      <c r="B13" s="22" t="s">
        <v>47</v>
      </c>
      <c r="C13" s="49">
        <f>1.33650102*1000</f>
        <v>1336.5010200000002</v>
      </c>
      <c r="D13" s="50"/>
      <c r="E13" s="51"/>
      <c r="F13" s="27"/>
      <c r="G13" s="28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27"/>
      <c r="G14" s="28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27"/>
      <c r="G15" s="28"/>
    </row>
    <row r="16" spans="1:25" ht="75" x14ac:dyDescent="0.2">
      <c r="A16" s="22">
        <v>8</v>
      </c>
      <c r="B16" s="22" t="s">
        <v>49</v>
      </c>
      <c r="C16" s="49">
        <f>C6/1000</f>
        <v>1.4624665967061914</v>
      </c>
      <c r="D16" s="50"/>
      <c r="E16" s="51"/>
      <c r="F16" s="27"/>
      <c r="G16" s="28"/>
    </row>
    <row r="17" spans="1:26" ht="105" x14ac:dyDescent="0.2">
      <c r="A17" s="22">
        <v>9</v>
      </c>
      <c r="B17" s="22" t="s">
        <v>50</v>
      </c>
      <c r="C17" s="58">
        <v>0</v>
      </c>
      <c r="D17" s="59"/>
      <c r="E17" s="60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1462.4665967061915</v>
      </c>
      <c r="D18" s="50"/>
      <c r="E18" s="51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2021-03-04T12:38:30Z</dcterms:modified>
</cp:coreProperties>
</file>