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58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J16" i="1"/>
  <c r="A11" i="1" l="1"/>
  <c r="C15" i="8" l="1"/>
  <c r="A8" i="6" l="1"/>
  <c r="A8" i="5"/>
  <c r="A8" i="4"/>
  <c r="A8" i="3"/>
  <c r="A8" i="2"/>
  <c r="I23" i="5" l="1"/>
  <c r="I21" i="5"/>
  <c r="E21" i="5"/>
  <c r="I20" i="5" l="1"/>
  <c r="I20" i="4"/>
  <c r="I21" i="4" s="1"/>
  <c r="I22" i="5" l="1"/>
  <c r="C9" i="8" l="1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3" i="8"/>
  <c r="C4" i="8" s="1"/>
  <c r="C5" i="8" s="1"/>
  <c r="C8" i="8" l="1"/>
  <c r="C6" i="8"/>
  <c r="C16" i="8" s="1"/>
  <c r="C18" i="8" s="1"/>
</calcChain>
</file>

<file path=xl/sharedStrings.xml><?xml version="1.0" encoding="utf-8"?>
<sst xmlns="http://schemas.openxmlformats.org/spreadsheetml/2006/main" count="829" uniqueCount="72">
  <si>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</si>
  <si>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</si>
  <si>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</si>
  <si>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</si>
  <si>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</si>
  <si>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</si>
  <si>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</si>
  <si>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</si>
  <si>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</si>
  <si>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</si>
  <si>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</si>
  <si>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</si>
  <si>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</si>
  <si>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</si>
  <si>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</si>
  <si>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</si>
  <si>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</si>
  <si>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</si>
  <si>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</si>
  <si>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</si>
  <si>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</si>
  <si>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</si>
  <si>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</si>
  <si>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</si>
  <si>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</si>
  <si>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</si>
  <si>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</si>
  <si>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</si>
  <si>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</si>
  <si>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</si>
  <si>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</si>
  <si>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</si>
  <si>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</si>
  <si>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</si>
  <si>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</si>
  <si>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</si>
  <si>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</si>
  <si>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</si>
  <si>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</si>
  <si>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</si>
  <si>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</si>
  <si>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</si>
  <si>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</si>
  <si>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</si>
  <si>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</si>
  <si>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</si>
  <si>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</si>
  <si>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</si>
  <si>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</si>
  <si>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</si>
  <si>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</si>
  <si>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</si>
  <si>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 xml:space="preserve">1 км 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</si>
  <si>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</si>
  <si>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</si>
  <si>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</si>
  <si>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</si>
  <si>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6_20</t>
  </si>
  <si>
    <t>1 км</t>
  </si>
  <si>
    <t>120 мм2</t>
  </si>
  <si>
    <t>К1-05-2</t>
  </si>
  <si>
    <t>0,4-20</t>
  </si>
  <si>
    <t>6-15</t>
  </si>
  <si>
    <t xml:space="preserve">УНЦ на демонтаж ВЛ 0,4 - 750 кВ </t>
  </si>
  <si>
    <t>одна цепь</t>
  </si>
  <si>
    <t>М2-02-1</t>
  </si>
  <si>
    <t>Идентификатор инвестиционного проекта: L_19-0958</t>
  </si>
  <si>
    <t>одна цепь КЛ благоустройство по трассе с учетом восстановления газонов</t>
  </si>
  <si>
    <t>Б2-02-3</t>
  </si>
  <si>
    <t>Год раскрытия информации: 2021</t>
  </si>
  <si>
    <t>Наименование инвестиционного проекта: Реконструкция ВЛ 15 кВ № 15-188 (инв. № 5115269) с заменой участка воздушной линии на кабельную линию протяженностью около 560 м в г. Багратионовск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</si>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</sst>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2" fontId="1" fillId="4" borderId="5" xfId="1" applyNumberFormat="1" applyFont="1" applyFill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166" fontId="1" fillId="4" borderId="5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6" t="s">
        <v>69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9.5" customHeight="1" x14ac:dyDescent="0.2">
      <c r="A10" s="47" t="s">
        <v>66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1.75" customHeight="1" x14ac:dyDescent="0.2">
      <c r="A11" s="47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71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3" t="str">
        <f>т1!A9</f>
        <v>Наименование инвестиционного проекта: Реконструкция ВЛ 15 кВ № 15-188 (инв. № 5115269) с заменой участка воздушной линии на кабельную линию протяженностью около 560 м в г. Багратионовск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3" t="str">
        <f>т1!A10</f>
        <v>Идентификатор инвестиционного проекта: L_19-0958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28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15 кВ № 15-188 (инв. № 5115269) с заменой участка воздушной линии на кабельную линию протяженностью около 560 м в г. Багратионовск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L_19-0958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7</v>
      </c>
      <c r="B20" s="3" t="s">
        <v>27</v>
      </c>
      <c r="C20" s="3" t="s">
        <v>0</v>
      </c>
      <c r="D20" s="3"/>
      <c r="E20" s="4"/>
      <c r="F20" s="3"/>
      <c r="G20" s="3"/>
      <c r="H20" s="5"/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15 кВ № 15-188 (инв. № 5115269) с заменой участка воздушной линии на кабельную линию протяженностью около 560 м в г. Багратионовск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L_19-0958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39">
        <v>1</v>
      </c>
      <c r="B20" s="39" t="s">
        <v>63</v>
      </c>
      <c r="C20" s="39" t="s">
        <v>57</v>
      </c>
      <c r="D20" s="39" t="s">
        <v>64</v>
      </c>
      <c r="E20" s="39">
        <v>0.56000000000000005</v>
      </c>
      <c r="F20" s="39" t="s">
        <v>58</v>
      </c>
      <c r="G20" s="39" t="s">
        <v>65</v>
      </c>
      <c r="H20" s="39">
        <v>287</v>
      </c>
      <c r="I20" s="37">
        <f>H20*E20*Q20</f>
        <v>199.29280000000003</v>
      </c>
      <c r="J20" s="39"/>
      <c r="K20" s="39"/>
      <c r="L20" s="39"/>
      <c r="M20" s="39"/>
      <c r="N20" s="39"/>
      <c r="O20" s="39"/>
      <c r="P20" s="37"/>
      <c r="Q20" s="18">
        <v>1.24</v>
      </c>
    </row>
    <row r="21" spans="1:18" ht="50.1" customHeight="1" x14ac:dyDescent="0.2">
      <c r="A21" s="3">
        <v>2</v>
      </c>
      <c r="B21" s="3" t="s">
        <v>27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199.29280000000003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topLeftCell="A7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15 кВ № 15-188 (инв. № 5115269) с заменой участка воздушной линии на кабельную линию протяженностью около 560 м в г. Багратионовск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L_19-0958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50.1" customHeight="1" x14ac:dyDescent="0.2">
      <c r="A20" s="36">
        <v>1</v>
      </c>
      <c r="B20" s="36" t="s">
        <v>51</v>
      </c>
      <c r="C20" s="36">
        <v>15</v>
      </c>
      <c r="D20" s="36" t="s">
        <v>59</v>
      </c>
      <c r="E20" s="40">
        <v>0.56000000000000005</v>
      </c>
      <c r="F20" s="36" t="s">
        <v>52</v>
      </c>
      <c r="G20" s="36" t="s">
        <v>60</v>
      </c>
      <c r="H20" s="37">
        <v>2106</v>
      </c>
      <c r="I20" s="37">
        <f>H20*E20*Q20</f>
        <v>1309.0896000000002</v>
      </c>
      <c r="J20" s="36"/>
      <c r="K20" s="36"/>
      <c r="L20" s="23"/>
      <c r="M20" s="36"/>
      <c r="N20" s="36"/>
      <c r="O20" s="37"/>
      <c r="P20" s="37"/>
      <c r="Q20" s="18">
        <v>1.1100000000000001</v>
      </c>
    </row>
    <row r="21" spans="1:18" s="21" customFormat="1" ht="83.25" customHeight="1" x14ac:dyDescent="0.2">
      <c r="A21" s="11">
        <v>2</v>
      </c>
      <c r="B21" s="11" t="s">
        <v>56</v>
      </c>
      <c r="C21" s="38" t="s">
        <v>62</v>
      </c>
      <c r="D21" s="11" t="s">
        <v>67</v>
      </c>
      <c r="E21" s="12">
        <f>E20</f>
        <v>0.56000000000000005</v>
      </c>
      <c r="F21" s="11" t="s">
        <v>54</v>
      </c>
      <c r="G21" s="11" t="s">
        <v>68</v>
      </c>
      <c r="H21" s="13">
        <v>2320</v>
      </c>
      <c r="I21" s="37">
        <f>H21*E21*Q21</f>
        <v>1299.2</v>
      </c>
      <c r="J21" s="38"/>
      <c r="K21" s="11"/>
      <c r="L21" s="12"/>
      <c r="M21" s="11"/>
      <c r="N21" s="11"/>
      <c r="O21" s="13"/>
      <c r="P21" s="13"/>
      <c r="Q21" s="21">
        <v>1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53</v>
      </c>
      <c r="C22" s="11" t="s">
        <v>61</v>
      </c>
      <c r="D22" s="11"/>
      <c r="E22" s="12">
        <v>1</v>
      </c>
      <c r="F22" s="11" t="s">
        <v>54</v>
      </c>
      <c r="G22" s="11" t="s">
        <v>55</v>
      </c>
      <c r="H22" s="13">
        <v>611</v>
      </c>
      <c r="I22" s="37">
        <f t="shared" ref="I22" si="0">H22*E22*Q22</f>
        <v>611</v>
      </c>
      <c r="J22" s="11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ht="50.1" customHeight="1" x14ac:dyDescent="0.2">
      <c r="A23" s="3">
        <v>4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3219.2896000000001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D27" sqref="D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>Наименование инвестиционного проекта: Реконструкция ВЛ 15 кВ № 15-188 (инв. № 5115269) с заменой участка воздушной линии на кабельную линию протяженностью около 560 м в г. Багратионовск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L_19-0958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3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 АО "Янтарьэнерго" ЗЭС от 05.11.2019 № 455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14</v>
      </c>
      <c r="D17" s="45" t="s">
        <v>0</v>
      </c>
      <c r="E17" s="45" t="s">
        <v>0</v>
      </c>
      <c r="F17" s="45" t="s">
        <v>0</v>
      </c>
      <c r="G17" s="45" t="s">
        <v>15</v>
      </c>
      <c r="H17" s="45" t="s">
        <v>0</v>
      </c>
      <c r="I17" s="45" t="s">
        <v>0</v>
      </c>
      <c r="J17" s="45" t="s">
        <v>16</v>
      </c>
      <c r="K17" s="45" t="s">
        <v>0</v>
      </c>
      <c r="L17" s="45" t="s">
        <v>0</v>
      </c>
      <c r="M17" s="45" t="s">
        <v>0</v>
      </c>
      <c r="N17" s="45" t="s">
        <v>15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33</v>
      </c>
    </row>
    <row r="2" spans="1:25" ht="45" x14ac:dyDescent="0.2">
      <c r="A2" s="22" t="s">
        <v>10</v>
      </c>
      <c r="B2" s="22" t="s">
        <v>34</v>
      </c>
      <c r="C2" s="56" t="s">
        <v>12</v>
      </c>
      <c r="D2" s="57"/>
      <c r="E2" s="58"/>
      <c r="F2" s="24" t="s">
        <v>13</v>
      </c>
      <c r="G2" s="25"/>
    </row>
    <row r="3" spans="1:25" ht="135" x14ac:dyDescent="0.25">
      <c r="A3" s="22">
        <v>1</v>
      </c>
      <c r="B3" s="22" t="s">
        <v>35</v>
      </c>
      <c r="C3" s="50">
        <f>т3!I20+т4!I21+т5!I23</f>
        <v>3418.5824000000002</v>
      </c>
      <c r="D3" s="51"/>
      <c r="E3" s="52"/>
      <c r="F3" s="26"/>
      <c r="G3" s="27"/>
      <c r="Y3" s="15"/>
    </row>
    <row r="4" spans="1:25" ht="15.75" x14ac:dyDescent="0.2">
      <c r="A4" s="22">
        <v>2</v>
      </c>
      <c r="B4" s="22" t="s">
        <v>36</v>
      </c>
      <c r="C4" s="50">
        <f>C3*20%</f>
        <v>683.71648000000005</v>
      </c>
      <c r="D4" s="51"/>
      <c r="E4" s="52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37</v>
      </c>
      <c r="C5" s="50">
        <f>C4+C3</f>
        <v>4102.2988800000003</v>
      </c>
      <c r="D5" s="51"/>
      <c r="E5" s="52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38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5523.3591641817402</v>
      </c>
      <c r="D6" s="51"/>
      <c r="E6" s="52"/>
      <c r="F6" s="28"/>
      <c r="G6" s="29"/>
    </row>
    <row r="7" spans="1:25" ht="75" x14ac:dyDescent="0.2">
      <c r="A7" s="22">
        <v>5</v>
      </c>
      <c r="B7" s="22" t="s">
        <v>39</v>
      </c>
      <c r="C7" s="59">
        <v>0</v>
      </c>
      <c r="D7" s="60"/>
      <c r="E7" s="61"/>
      <c r="F7" s="26"/>
      <c r="G7" s="27"/>
      <c r="H7" s="10"/>
      <c r="X7" s="10"/>
    </row>
    <row r="8" spans="1:25" ht="45" x14ac:dyDescent="0.2">
      <c r="A8" s="22">
        <v>6</v>
      </c>
      <c r="B8" s="22" t="s">
        <v>40</v>
      </c>
      <c r="C8" s="50">
        <f>C5-C7</f>
        <v>4102.2988800000003</v>
      </c>
      <c r="D8" s="51"/>
      <c r="E8" s="52"/>
      <c r="F8" s="26"/>
      <c r="G8" s="27"/>
    </row>
    <row r="9" spans="1:25" ht="90" x14ac:dyDescent="0.25">
      <c r="A9" s="22">
        <v>7</v>
      </c>
      <c r="B9" s="22" t="s">
        <v>41</v>
      </c>
      <c r="C9" s="50">
        <f>SUM(C10:E15)</f>
        <v>2185.2599</v>
      </c>
      <c r="D9" s="51"/>
      <c r="E9" s="52"/>
      <c r="F9" s="30"/>
      <c r="G9" s="31"/>
      <c r="X9" s="14"/>
    </row>
    <row r="10" spans="1:25" ht="15" x14ac:dyDescent="0.2">
      <c r="A10" s="22">
        <v>7.1</v>
      </c>
      <c r="B10" s="22" t="s">
        <v>42</v>
      </c>
      <c r="C10" s="50">
        <v>0</v>
      </c>
      <c r="D10" s="51"/>
      <c r="E10" s="52"/>
      <c r="F10" s="26"/>
      <c r="G10" s="27"/>
    </row>
    <row r="11" spans="1:25" ht="15" x14ac:dyDescent="0.2">
      <c r="A11" s="22">
        <v>7.2</v>
      </c>
      <c r="B11" s="22" t="s">
        <v>43</v>
      </c>
      <c r="C11" s="50">
        <v>0</v>
      </c>
      <c r="D11" s="51"/>
      <c r="E11" s="52"/>
      <c r="F11" s="32"/>
      <c r="G11" s="33"/>
    </row>
    <row r="12" spans="1:25" ht="15" x14ac:dyDescent="0.2">
      <c r="A12" s="22">
        <v>7.3</v>
      </c>
      <c r="B12" s="22" t="s">
        <v>44</v>
      </c>
      <c r="C12" s="50">
        <v>0</v>
      </c>
      <c r="D12" s="51"/>
      <c r="E12" s="52"/>
      <c r="F12" s="32"/>
      <c r="G12" s="33"/>
    </row>
    <row r="13" spans="1:25" ht="15" x14ac:dyDescent="0.2">
      <c r="A13" s="22">
        <v>7.4</v>
      </c>
      <c r="B13" s="22" t="s">
        <v>45</v>
      </c>
      <c r="C13" s="50">
        <v>0</v>
      </c>
      <c r="D13" s="51"/>
      <c r="E13" s="52"/>
      <c r="F13" s="26"/>
      <c r="G13" s="27"/>
    </row>
    <row r="14" spans="1:25" ht="15" x14ac:dyDescent="0.2">
      <c r="A14" s="22">
        <v>7.5</v>
      </c>
      <c r="B14" s="22" t="s">
        <v>46</v>
      </c>
      <c r="C14" s="50">
        <v>0</v>
      </c>
      <c r="D14" s="51"/>
      <c r="E14" s="52"/>
      <c r="F14" s="26"/>
      <c r="G14" s="27"/>
    </row>
    <row r="15" spans="1:25" ht="15" x14ac:dyDescent="0.2">
      <c r="A15" s="22">
        <v>7.6</v>
      </c>
      <c r="B15" s="22" t="s">
        <v>50</v>
      </c>
      <c r="C15" s="50">
        <f>2.1852599*1000</f>
        <v>2185.2599</v>
      </c>
      <c r="D15" s="51"/>
      <c r="E15" s="52"/>
      <c r="F15" s="26"/>
      <c r="G15" s="27"/>
    </row>
    <row r="16" spans="1:25" ht="75" x14ac:dyDescent="0.2">
      <c r="A16" s="22">
        <v>8</v>
      </c>
      <c r="B16" s="22" t="s">
        <v>47</v>
      </c>
      <c r="C16" s="50">
        <f>C6/1000</f>
        <v>5.5233591641817403</v>
      </c>
      <c r="D16" s="51"/>
      <c r="E16" s="52"/>
      <c r="F16" s="26"/>
      <c r="G16" s="27"/>
    </row>
    <row r="17" spans="1:26" ht="105" x14ac:dyDescent="0.2">
      <c r="A17" s="22">
        <v>9</v>
      </c>
      <c r="B17" s="22" t="s">
        <v>48</v>
      </c>
      <c r="C17" s="53">
        <v>0</v>
      </c>
      <c r="D17" s="54"/>
      <c r="E17" s="55"/>
      <c r="F17" s="34"/>
      <c r="G17" s="35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49</v>
      </c>
      <c r="C18" s="50">
        <f>(C17+C16)*1000</f>
        <v>5523.3591641817402</v>
      </c>
      <c r="D18" s="51"/>
      <c r="E18" s="52"/>
      <c r="F18" s="26"/>
      <c r="G18" s="27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2021-03-26T09:46:06Z</dcterms:modified>
</cp:coreProperties>
</file>