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1120\"/>
    </mc:Choice>
  </mc:AlternateContent>
  <bookViews>
    <workbookView xWindow="0" yWindow="0" windowWidth="28800" windowHeight="115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14" i="8" l="1"/>
  <c r="C15" i="8"/>
  <c r="E21" i="5" l="1"/>
  <c r="E20" i="5"/>
  <c r="I21" i="2"/>
  <c r="I22" i="5"/>
  <c r="E22" i="5"/>
  <c r="I23" i="5"/>
  <c r="I20" i="2"/>
  <c r="I20" i="5"/>
  <c r="I21" i="5" l="1"/>
  <c r="I24" i="5" s="1"/>
  <c r="A11" i="1" l="1"/>
  <c r="C9" i="8" l="1"/>
  <c r="A8" i="6"/>
  <c r="A8" i="5"/>
  <c r="A8" i="4"/>
  <c r="A8" i="3"/>
  <c r="A8" i="2"/>
  <c r="A9" i="6" l="1"/>
  <c r="A9" i="5"/>
  <c r="A9" i="4"/>
  <c r="A9" i="3"/>
  <c r="A9" i="2"/>
  <c r="I22" i="2" l="1"/>
  <c r="C3" i="8" s="1"/>
  <c r="C4" i="8" s="1"/>
  <c r="C5" i="8" s="1"/>
  <c r="C16" i="6"/>
  <c r="C16" i="5"/>
  <c r="C16" i="4"/>
  <c r="C16" i="3"/>
  <c r="C16" i="2"/>
  <c r="C8" i="8" l="1"/>
  <c r="C6" i="8"/>
  <c r="C18" i="8" s="1"/>
  <c r="C20" i="8" s="1"/>
  <c r="A10" i="5"/>
  <c r="A10" i="6" l="1"/>
  <c r="A10" i="4"/>
  <c r="A10" i="3"/>
  <c r="A10" i="2"/>
  <c r="J16" i="6" l="1"/>
  <c r="J16" i="5"/>
  <c r="J16" i="4"/>
  <c r="J16" i="3"/>
  <c r="J16" i="2"/>
</calcChain>
</file>

<file path=xl/sharedStrings.xml><?xml version="1.0" encoding="utf-8"?>
<sst xmlns="http://schemas.openxmlformats.org/spreadsheetml/2006/main" count="845" uniqueCount="80">
  <si>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</si>
  <si>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</si>
  <si>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</si>
  <si>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</si>
  <si>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</si>
  <si>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</si>
  <si>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</si>
  <si>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</si>
  <si>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</si>
  <si>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</si>
  <si>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</si>
  <si>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</si>
  <si>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</si>
  <si>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</si>
  <si>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</si>
  <si>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</si>
  <si>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</si>
  <si>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</si>
  <si>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</si>
  <si>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</si>
  <si>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</si>
  <si>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</si>
  <si>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</si>
  <si>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</si>
  <si>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</si>
  <si>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</si>
  <si>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</si>
  <si>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</si>
  <si>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</si>
  <si>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</si>
  <si>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</si>
  <si>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</si>
  <si>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</si>
  <si>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</si>
  <si>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</si>
  <si>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</si>
  <si>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</si>
  <si>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</si>
  <si>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</si>
  <si>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</si>
  <si>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</si>
  <si>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</si>
  <si>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</si>
  <si>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</si>
  <si>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</si>
  <si>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</si>
  <si>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2020г.</t>
  </si>
  <si>
    <t>2021г.</t>
  </si>
  <si>
    <t>2022г.</t>
  </si>
  <si>
    <t xml:space="preserve">Таблица 5. Строительство (реконструкция) КЛ 0,4-500 кВ </t>
  </si>
  <si>
    <t>1 м2</t>
  </si>
  <si>
    <t>Идентификатор инвестиционного проекта: K_19-1120</t>
  </si>
  <si>
    <t xml:space="preserve">Наименование инвестиционного проекта: Техническое перевооружение ПС 110 кВ О-5 Советск с заменой ДГК 6 кВ в количестве 2 штук </t>
  </si>
  <si>
    <t xml:space="preserve">УНЦ ячейки реактора ДГР 6-35 кВ </t>
  </si>
  <si>
    <t xml:space="preserve">Затраты на проектно-изыскательские работы для отдельных элементов электрических сетей </t>
  </si>
  <si>
    <t>1 объект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</si>
  <si>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</si>
  <si>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27.11.2020 № 451</t>
  </si>
  <si>
    <t>2023г.</t>
  </si>
  <si>
    <t>2024г.</t>
  </si>
  <si>
    <t>2025г.</t>
  </si>
  <si>
    <t xml:space="preserve">УНЦ КЛ 6-500 кВ (с алюминиевой жилой) </t>
  </si>
  <si>
    <t>150 мм2</t>
  </si>
  <si>
    <t xml:space="preserve">1 км </t>
  </si>
  <si>
    <t xml:space="preserve">УНЦ на устройство траншеи КЛ и восстановление благоустройства по трассе </t>
  </si>
  <si>
    <t>6-15кВ</t>
  </si>
  <si>
    <t>одна цепь КЛ благоустройство по трассе с учетом восстановления газонов</t>
  </si>
  <si>
    <t>1 км по трассе</t>
  </si>
  <si>
    <t>Б2-02-3</t>
  </si>
  <si>
    <t>К1-06-1</t>
  </si>
  <si>
    <t xml:space="preserve">Затраты на проектно-изыскательские работы по КЛ </t>
  </si>
  <si>
    <t>0,4-20</t>
  </si>
  <si>
    <t>П5-01</t>
  </si>
  <si>
    <t>2000 кВА</t>
  </si>
  <si>
    <t>Р1-23-1</t>
  </si>
  <si>
    <t>УНЦ кабельного сооружения с трубами</t>
  </si>
  <si>
    <t>Диаметр трубы 160-200 мм</t>
  </si>
  <si>
    <t>Н4-02</t>
  </si>
  <si>
    <t>от 11 до 20,10</t>
  </si>
  <si>
    <t>П6-08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</si>
</sst>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0.000"/>
  </numFmts>
  <fonts count="18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1"/>
      <name val="Arial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2" fillId="0" borderId="0"/>
  </cellStyleXfs>
  <cellXfs count="79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1" fontId="1" fillId="0" borderId="2" xfId="1" applyNumberFormat="1" applyFont="1" applyBorder="1" applyAlignment="1">
      <alignment horizontal="center" vertical="center" wrapText="1"/>
    </xf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0" fontId="0" fillId="0" borderId="0" xfId="0" applyBorder="1"/>
    <xf numFmtId="0" fontId="1" fillId="0" borderId="0" xfId="1" applyFont="1" applyBorder="1" applyAlignment="1">
      <alignment horizontal="center" vertical="center" wrapText="1"/>
    </xf>
    <xf numFmtId="0" fontId="0" fillId="0" borderId="0" xfId="0"/>
    <xf numFmtId="0" fontId="0" fillId="2" borderId="0" xfId="0" applyFill="1"/>
    <xf numFmtId="1" fontId="10" fillId="0" borderId="5" xfId="1" applyNumberFormat="1" applyFont="1" applyBorder="1" applyAlignment="1">
      <alignment horizontal="center" vertical="center" wrapText="1"/>
    </xf>
    <xf numFmtId="2" fontId="10" fillId="0" borderId="5" xfId="1" applyNumberFormat="1" applyFont="1" applyBorder="1" applyAlignment="1">
      <alignment horizontal="center" vertical="center"/>
    </xf>
    <xf numFmtId="164" fontId="10" fillId="0" borderId="5" xfId="1" applyNumberFormat="1" applyFont="1" applyBorder="1" applyAlignment="1">
      <alignment horizontal="right" vertical="center"/>
    </xf>
    <xf numFmtId="0" fontId="15" fillId="0" borderId="0" xfId="0" applyFont="1"/>
    <xf numFmtId="0" fontId="0" fillId="0" borderId="0" xfId="0"/>
    <xf numFmtId="0" fontId="0" fillId="2" borderId="0" xfId="0" applyFill="1"/>
    <xf numFmtId="0" fontId="1" fillId="0" borderId="13" xfId="1" applyFont="1" applyBorder="1" applyAlignment="1">
      <alignment horizontal="center" vertical="center" wrapText="1"/>
    </xf>
    <xf numFmtId="0" fontId="0" fillId="0" borderId="9" xfId="0" applyBorder="1"/>
    <xf numFmtId="4" fontId="16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165" fontId="11" fillId="2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7" fillId="0" borderId="0" xfId="0" applyNumberFormat="1" applyFont="1"/>
    <xf numFmtId="0" fontId="17" fillId="0" borderId="0" xfId="0" applyFont="1"/>
    <xf numFmtId="0" fontId="0" fillId="0" borderId="0" xfId="0"/>
    <xf numFmtId="1" fontId="1" fillId="2" borderId="5" xfId="1" applyNumberFormat="1" applyFont="1" applyFill="1" applyBorder="1" applyAlignment="1">
      <alignment horizontal="center" vertical="center" wrapText="1"/>
    </xf>
    <xf numFmtId="2" fontId="1" fillId="2" borderId="5" xfId="1" applyNumberFormat="1" applyFont="1" applyFill="1" applyBorder="1" applyAlignment="1">
      <alignment horizontal="center" vertical="center"/>
    </xf>
    <xf numFmtId="164" fontId="1" fillId="2" borderId="5" xfId="1" applyNumberFormat="1" applyFont="1" applyFill="1" applyBorder="1" applyAlignment="1">
      <alignment horizontal="right" vertical="center"/>
    </xf>
    <xf numFmtId="17" fontId="1" fillId="0" borderId="5" xfId="1" applyNumberFormat="1" applyFont="1" applyBorder="1" applyAlignment="1">
      <alignment horizontal="center" vertical="center" wrapText="1"/>
    </xf>
    <xf numFmtId="2" fontId="0" fillId="0" borderId="0" xfId="0" applyNumberFormat="1"/>
    <xf numFmtId="1" fontId="1" fillId="2" borderId="14" xfId="1" applyNumberFormat="1" applyFont="1" applyFill="1" applyBorder="1" applyAlignment="1">
      <alignment horizontal="center" vertical="center" wrapText="1"/>
    </xf>
    <xf numFmtId="166" fontId="1" fillId="0" borderId="5" xfId="1" applyNumberFormat="1" applyFont="1" applyBorder="1" applyAlignment="1">
      <alignment horizontal="center" vertical="center"/>
    </xf>
    <xf numFmtId="0" fontId="2" fillId="0" borderId="0" xfId="0" applyFont="1"/>
    <xf numFmtId="164" fontId="2" fillId="0" borderId="0" xfId="0" applyNumberFormat="1" applyFont="1"/>
    <xf numFmtId="166" fontId="1" fillId="2" borderId="5" xfId="1" applyNumberFormat="1" applyFont="1" applyFill="1" applyBorder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11" xfId="1" applyFont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1" fillId="2" borderId="0" xfId="1" applyFont="1" applyFill="1" applyAlignment="1">
      <alignment horizontal="center" vertical="center" wrapText="1"/>
    </xf>
    <xf numFmtId="0" fontId="0" fillId="2" borderId="0" xfId="0" applyFill="1"/>
    <xf numFmtId="0" fontId="1" fillId="2" borderId="0" xfId="1" applyFont="1" applyFill="1" applyAlignment="1">
      <alignment horizontal="left" vertical="top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6" fillId="2" borderId="0" xfId="1" applyFont="1" applyFill="1" applyAlignment="1">
      <alignment horizontal="left" vertical="top" wrapText="1"/>
    </xf>
    <xf numFmtId="0" fontId="1" fillId="0" borderId="0" xfId="1" applyFont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11" sqref="A11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6" t="s">
        <v>1</v>
      </c>
      <c r="P1" s="6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6" t="s">
        <v>2</v>
      </c>
      <c r="P2" s="6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6" t="s">
        <v>3</v>
      </c>
      <c r="P3" s="66" t="s">
        <v>0</v>
      </c>
    </row>
    <row r="4" spans="1:16" ht="45" customHeight="1" x14ac:dyDescent="0.2">
      <c r="A4" s="67" t="s">
        <v>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16" x14ac:dyDescent="0.2">
      <c r="A5" t="s">
        <v>0</v>
      </c>
    </row>
    <row r="6" spans="1:16" x14ac:dyDescent="0.2">
      <c r="A6" s="57" t="s">
        <v>5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</row>
    <row r="7" spans="1:16" x14ac:dyDescent="0.2">
      <c r="A7" s="54" t="s">
        <v>6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</row>
    <row r="8" spans="1:16" s="6" customFormat="1" x14ac:dyDescent="0.2">
      <c r="A8" s="62" t="s">
        <v>56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</row>
    <row r="9" spans="1:16" s="6" customFormat="1" x14ac:dyDescent="0.2">
      <c r="A9" s="64" t="s">
        <v>52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</row>
    <row r="10" spans="1:16" s="6" customFormat="1" x14ac:dyDescent="0.2">
      <c r="A10" s="64" t="s">
        <v>51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</row>
    <row r="11" spans="1:16" s="6" customFormat="1" x14ac:dyDescent="0.2">
      <c r="A11" s="65" t="str">
        <f>[1]т1!A11</f>
        <v>Решение от утверждении инвестиционной программы отсутствует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x14ac:dyDescent="0.2">
      <c r="A12" s="54" t="s">
        <v>7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 x14ac:dyDescent="0.2">
      <c r="A13" s="56" t="s">
        <v>8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 x14ac:dyDescent="0.2">
      <c r="A14" s="57" t="s">
        <v>9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 x14ac:dyDescent="0.2">
      <c r="A15" s="58" t="s">
        <v>10</v>
      </c>
      <c r="B15" s="58" t="s">
        <v>11</v>
      </c>
      <c r="C15" s="58" t="s">
        <v>12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13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44.25" customHeight="1" x14ac:dyDescent="0.2">
      <c r="A16" s="58" t="s">
        <v>0</v>
      </c>
      <c r="B16" s="58" t="s">
        <v>0</v>
      </c>
      <c r="C16" s="59" t="s">
        <v>57</v>
      </c>
      <c r="D16" s="60" t="s">
        <v>0</v>
      </c>
      <c r="E16" s="60" t="s">
        <v>0</v>
      </c>
      <c r="F16" s="60" t="s">
        <v>0</v>
      </c>
      <c r="G16" s="60" t="s">
        <v>0</v>
      </c>
      <c r="H16" s="60" t="s">
        <v>0</v>
      </c>
      <c r="I16" s="61" t="s">
        <v>0</v>
      </c>
      <c r="J16" s="59" t="s">
        <v>57</v>
      </c>
      <c r="K16" s="60" t="s">
        <v>0</v>
      </c>
      <c r="L16" s="60" t="s">
        <v>0</v>
      </c>
      <c r="M16" s="60" t="s">
        <v>0</v>
      </c>
      <c r="N16" s="60" t="s">
        <v>0</v>
      </c>
      <c r="O16" s="60" t="s">
        <v>0</v>
      </c>
      <c r="P16" s="61" t="s">
        <v>0</v>
      </c>
    </row>
    <row r="17" spans="1:18" ht="30" customHeight="1" x14ac:dyDescent="0.2">
      <c r="A17" s="58" t="s">
        <v>0</v>
      </c>
      <c r="B17" s="58" t="s">
        <v>0</v>
      </c>
      <c r="C17" s="58" t="s">
        <v>14</v>
      </c>
      <c r="D17" s="58" t="s">
        <v>0</v>
      </c>
      <c r="E17" s="58" t="s">
        <v>0</v>
      </c>
      <c r="F17" s="58" t="s">
        <v>0</v>
      </c>
      <c r="G17" s="58" t="s">
        <v>15</v>
      </c>
      <c r="H17" s="58" t="s">
        <v>0</v>
      </c>
      <c r="I17" s="58" t="s">
        <v>0</v>
      </c>
      <c r="J17" s="58" t="s">
        <v>16</v>
      </c>
      <c r="K17" s="58" t="s">
        <v>0</v>
      </c>
      <c r="L17" s="58" t="s">
        <v>0</v>
      </c>
      <c r="M17" s="58" t="s">
        <v>0</v>
      </c>
      <c r="N17" s="58" t="s">
        <v>15</v>
      </c>
      <c r="O17" s="58" t="s">
        <v>0</v>
      </c>
      <c r="P17" s="58" t="s">
        <v>0</v>
      </c>
    </row>
    <row r="18" spans="1:18" ht="60" x14ac:dyDescent="0.2">
      <c r="A18" s="58" t="s">
        <v>0</v>
      </c>
      <c r="B18" s="5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showOutlineSymbols="0" showWhiteSpace="0" topLeftCell="A13" workbookViewId="0">
      <selection activeCell="A20" sqref="A20:XFD2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6" t="s">
        <v>1</v>
      </c>
      <c r="P1" s="6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6" t="s">
        <v>2</v>
      </c>
      <c r="P2" s="6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6" t="s">
        <v>3</v>
      </c>
      <c r="P3" s="66" t="s">
        <v>0</v>
      </c>
    </row>
    <row r="4" spans="1:16" ht="45" customHeight="1" x14ac:dyDescent="0.2">
      <c r="A4" s="67" t="s">
        <v>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16" x14ac:dyDescent="0.2">
      <c r="A5" t="s">
        <v>0</v>
      </c>
    </row>
    <row r="6" spans="1:16" x14ac:dyDescent="0.2">
      <c r="A6" s="57" t="s">
        <v>5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</row>
    <row r="7" spans="1:16" x14ac:dyDescent="0.2">
      <c r="A7" s="54" t="s">
        <v>6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</row>
    <row r="8" spans="1:16" s="6" customFormat="1" x14ac:dyDescent="0.2">
      <c r="A8" s="62" t="str">
        <f>т1!A8</f>
        <v>Год раскрытия информации: 2021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</row>
    <row r="9" spans="1:16" s="6" customFormat="1" ht="14.25" customHeight="1" x14ac:dyDescent="0.2">
      <c r="A9" s="64" t="str">
        <f>т1!A9</f>
        <v xml:space="preserve">Наименование инвестиционного проекта: Техническое перевооружение ПС 110 кВ О-5 Советск с заменой ДГК 6 кВ в количестве 2 штук 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</row>
    <row r="10" spans="1:16" s="6" customFormat="1" x14ac:dyDescent="0.2">
      <c r="A10" s="64" t="str">
        <f>т1!A10</f>
        <v>Идентификатор инвестиционного проекта: K_19-1120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</row>
    <row r="11" spans="1:16" s="6" customFormat="1" ht="15" x14ac:dyDescent="0.2">
      <c r="A11" s="68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</row>
    <row r="12" spans="1:16" x14ac:dyDescent="0.2">
      <c r="A12" s="54" t="s">
        <v>7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 x14ac:dyDescent="0.2">
      <c r="A13" s="56" t="s">
        <v>8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 x14ac:dyDescent="0.2">
      <c r="A14" s="57" t="s">
        <v>28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 x14ac:dyDescent="0.2">
      <c r="A15" s="58" t="s">
        <v>10</v>
      </c>
      <c r="B15" s="58" t="s">
        <v>11</v>
      </c>
      <c r="C15" s="58" t="s">
        <v>12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13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45.75" customHeight="1" x14ac:dyDescent="0.2">
      <c r="A16" s="58" t="s">
        <v>0</v>
      </c>
      <c r="B16" s="58" t="s">
        <v>0</v>
      </c>
      <c r="C16" s="5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27.11.2020 № 451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27.11.2020 № 451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18" ht="30" customHeight="1" x14ac:dyDescent="0.2">
      <c r="A17" s="58" t="s">
        <v>0</v>
      </c>
      <c r="B17" s="58" t="s">
        <v>0</v>
      </c>
      <c r="C17" s="58" t="s">
        <v>14</v>
      </c>
      <c r="D17" s="58" t="s">
        <v>0</v>
      </c>
      <c r="E17" s="58" t="s">
        <v>0</v>
      </c>
      <c r="F17" s="58" t="s">
        <v>0</v>
      </c>
      <c r="G17" s="58" t="s">
        <v>15</v>
      </c>
      <c r="H17" s="58" t="s">
        <v>0</v>
      </c>
      <c r="I17" s="58" t="s">
        <v>0</v>
      </c>
      <c r="J17" s="58" t="s">
        <v>16</v>
      </c>
      <c r="K17" s="58" t="s">
        <v>0</v>
      </c>
      <c r="L17" s="58" t="s">
        <v>0</v>
      </c>
      <c r="M17" s="58" t="s">
        <v>0</v>
      </c>
      <c r="N17" s="58" t="s">
        <v>15</v>
      </c>
      <c r="O17" s="58" t="s">
        <v>0</v>
      </c>
      <c r="P17" s="58" t="s">
        <v>0</v>
      </c>
    </row>
    <row r="18" spans="1:18" ht="60" x14ac:dyDescent="0.2">
      <c r="A18" s="58" t="s">
        <v>0</v>
      </c>
      <c r="B18" s="5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3" customFormat="1" ht="50.1" customHeight="1" x14ac:dyDescent="0.2">
      <c r="A20" s="20">
        <v>1</v>
      </c>
      <c r="B20" s="20" t="s">
        <v>53</v>
      </c>
      <c r="C20" s="20">
        <v>15</v>
      </c>
      <c r="D20" s="20" t="s">
        <v>73</v>
      </c>
      <c r="E20" s="21">
        <v>2</v>
      </c>
      <c r="F20" s="20" t="s">
        <v>50</v>
      </c>
      <c r="G20" s="20" t="s">
        <v>74</v>
      </c>
      <c r="H20" s="22">
        <v>6006</v>
      </c>
      <c r="I20" s="22">
        <f>H20*Q20*E20</f>
        <v>12612.6</v>
      </c>
      <c r="J20" s="20"/>
      <c r="K20" s="20"/>
      <c r="L20" s="21"/>
      <c r="M20" s="20"/>
      <c r="N20" s="20"/>
      <c r="O20" s="22"/>
      <c r="P20" s="22"/>
      <c r="Q20" s="23">
        <v>1.05</v>
      </c>
      <c r="R20" s="23" t="s">
        <v>0</v>
      </c>
    </row>
    <row r="21" spans="1:18" s="51" customFormat="1" ht="50.1" customHeight="1" x14ac:dyDescent="0.2">
      <c r="A21" s="13">
        <v>2</v>
      </c>
      <c r="B21" s="13" t="s">
        <v>54</v>
      </c>
      <c r="C21" s="13" t="s">
        <v>27</v>
      </c>
      <c r="D21" s="13" t="s">
        <v>78</v>
      </c>
      <c r="E21" s="14">
        <v>1</v>
      </c>
      <c r="F21" s="13" t="s">
        <v>55</v>
      </c>
      <c r="G21" s="13" t="s">
        <v>79</v>
      </c>
      <c r="H21" s="15">
        <v>1500</v>
      </c>
      <c r="I21" s="22">
        <f>H21*Q21*E21</f>
        <v>1500</v>
      </c>
      <c r="J21" s="13"/>
      <c r="K21" s="13"/>
      <c r="L21" s="14"/>
      <c r="M21" s="13"/>
      <c r="N21" s="13"/>
      <c r="O21" s="15"/>
      <c r="P21" s="15"/>
      <c r="Q21" s="51">
        <v>1</v>
      </c>
      <c r="R21" s="52"/>
    </row>
    <row r="22" spans="1:18" ht="50.1" customHeight="1" x14ac:dyDescent="0.2">
      <c r="A22" s="3" t="s">
        <v>0</v>
      </c>
      <c r="B22" s="3" t="s">
        <v>26</v>
      </c>
      <c r="C22" s="3" t="s">
        <v>0</v>
      </c>
      <c r="D22" s="3" t="s">
        <v>0</v>
      </c>
      <c r="E22" s="4" t="s">
        <v>0</v>
      </c>
      <c r="F22" s="3" t="s">
        <v>0</v>
      </c>
      <c r="G22" s="3" t="s">
        <v>0</v>
      </c>
      <c r="H22" s="5" t="s">
        <v>0</v>
      </c>
      <c r="I22" s="5">
        <f>SUM(I20:I21)</f>
        <v>14112.6</v>
      </c>
      <c r="J22" s="3" t="s">
        <v>0</v>
      </c>
      <c r="K22" s="3" t="s">
        <v>0</v>
      </c>
      <c r="L22" s="4" t="s">
        <v>0</v>
      </c>
      <c r="M22" s="3" t="s">
        <v>0</v>
      </c>
      <c r="N22" s="3" t="s">
        <v>0</v>
      </c>
      <c r="O22" s="5" t="s">
        <v>0</v>
      </c>
      <c r="P22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13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6" t="s">
        <v>1</v>
      </c>
      <c r="P1" s="6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6" t="s">
        <v>2</v>
      </c>
      <c r="P2" s="6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6" t="s">
        <v>3</v>
      </c>
      <c r="P3" s="66" t="s">
        <v>0</v>
      </c>
    </row>
    <row r="4" spans="1:16" ht="45" customHeight="1" x14ac:dyDescent="0.2">
      <c r="A4" s="67" t="s">
        <v>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16" x14ac:dyDescent="0.2">
      <c r="A5" t="s">
        <v>0</v>
      </c>
    </row>
    <row r="6" spans="1:16" x14ac:dyDescent="0.2">
      <c r="A6" s="57" t="s">
        <v>5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</row>
    <row r="7" spans="1:16" x14ac:dyDescent="0.2">
      <c r="A7" s="54" t="s">
        <v>6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</row>
    <row r="8" spans="1:16" s="6" customFormat="1" ht="14.25" customHeight="1" x14ac:dyDescent="0.2">
      <c r="A8" s="62" t="str">
        <f>т1!A8</f>
        <v>Год раскрытия информации: 2021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</row>
    <row r="9" spans="1:16" s="6" customFormat="1" ht="60.75" customHeight="1" x14ac:dyDescent="0.2">
      <c r="A9" s="64" t="str">
        <f>т1!A9</f>
        <v xml:space="preserve">Наименование инвестиционного проекта: Техническое перевооружение ПС 110 кВ О-5 Советск с заменой ДГК 6 кВ в количестве 2 штук 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</row>
    <row r="10" spans="1:16" s="6" customFormat="1" ht="14.25" customHeight="1" x14ac:dyDescent="0.2">
      <c r="A10" s="64" t="str">
        <f>т1!A10</f>
        <v>Идентификатор инвестиционного проекта: K_19-1120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</row>
    <row r="11" spans="1:16" s="6" customFormat="1" ht="15" x14ac:dyDescent="0.2">
      <c r="A11" s="68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</row>
    <row r="12" spans="1:16" x14ac:dyDescent="0.2">
      <c r="A12" s="54" t="s">
        <v>7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 x14ac:dyDescent="0.2">
      <c r="A13" s="56" t="s">
        <v>8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 x14ac:dyDescent="0.2">
      <c r="A14" s="57" t="s">
        <v>29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 x14ac:dyDescent="0.2">
      <c r="A15" s="58" t="s">
        <v>10</v>
      </c>
      <c r="B15" s="58" t="s">
        <v>11</v>
      </c>
      <c r="C15" s="58" t="s">
        <v>12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13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59.25" customHeight="1" x14ac:dyDescent="0.2">
      <c r="A16" s="58" t="s">
        <v>0</v>
      </c>
      <c r="B16" s="58" t="s">
        <v>0</v>
      </c>
      <c r="C16" s="5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27.11.2020 № 451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27.11.2020 № 451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18" ht="30" customHeight="1" x14ac:dyDescent="0.2">
      <c r="A17" s="58" t="s">
        <v>0</v>
      </c>
      <c r="B17" s="58" t="s">
        <v>0</v>
      </c>
      <c r="C17" s="58" t="s">
        <v>14</v>
      </c>
      <c r="D17" s="58" t="s">
        <v>0</v>
      </c>
      <c r="E17" s="58" t="s">
        <v>0</v>
      </c>
      <c r="F17" s="58" t="s">
        <v>0</v>
      </c>
      <c r="G17" s="58" t="s">
        <v>15</v>
      </c>
      <c r="H17" s="58" t="s">
        <v>0</v>
      </c>
      <c r="I17" s="58" t="s">
        <v>0</v>
      </c>
      <c r="J17" s="58" t="s">
        <v>16</v>
      </c>
      <c r="K17" s="58" t="s">
        <v>0</v>
      </c>
      <c r="L17" s="58" t="s">
        <v>0</v>
      </c>
      <c r="M17" s="58" t="s">
        <v>0</v>
      </c>
      <c r="N17" s="58" t="s">
        <v>15</v>
      </c>
      <c r="O17" s="58" t="s">
        <v>0</v>
      </c>
      <c r="P17" s="58" t="s">
        <v>0</v>
      </c>
    </row>
    <row r="18" spans="1:18" ht="60" x14ac:dyDescent="0.2">
      <c r="A18" s="58" t="s">
        <v>0</v>
      </c>
      <c r="B18" s="5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60" x14ac:dyDescent="0.2">
      <c r="A20" s="3"/>
      <c r="B20" s="3" t="s">
        <v>26</v>
      </c>
      <c r="C20" s="3" t="s">
        <v>27</v>
      </c>
      <c r="D20" s="3" t="s">
        <v>27</v>
      </c>
      <c r="E20" s="4" t="s">
        <v>27</v>
      </c>
      <c r="F20" s="3" t="s">
        <v>27</v>
      </c>
      <c r="G20" s="3" t="s">
        <v>27</v>
      </c>
      <c r="H20" s="5" t="s">
        <v>27</v>
      </c>
      <c r="I20" s="5">
        <v>0</v>
      </c>
      <c r="J20" s="3" t="s">
        <v>0</v>
      </c>
      <c r="K20" s="3"/>
      <c r="L20" s="4"/>
      <c r="M20" s="3"/>
      <c r="N20" s="3"/>
      <c r="O20" s="5"/>
      <c r="P20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1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6" t="s">
        <v>1</v>
      </c>
      <c r="P1" s="6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6" t="s">
        <v>2</v>
      </c>
      <c r="P2" s="6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6" t="s">
        <v>3</v>
      </c>
      <c r="P3" s="66" t="s">
        <v>0</v>
      </c>
    </row>
    <row r="4" spans="1:16" ht="45" customHeight="1" x14ac:dyDescent="0.2">
      <c r="A4" s="67" t="s">
        <v>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16" x14ac:dyDescent="0.2">
      <c r="A5" t="s">
        <v>0</v>
      </c>
    </row>
    <row r="6" spans="1:16" x14ac:dyDescent="0.2">
      <c r="A6" s="57" t="s">
        <v>5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</row>
    <row r="7" spans="1:16" x14ac:dyDescent="0.2">
      <c r="A7" s="54" t="s">
        <v>6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</row>
    <row r="8" spans="1:16" s="6" customFormat="1" ht="14.25" customHeight="1" x14ac:dyDescent="0.2">
      <c r="A8" s="62" t="str">
        <f>т1!A8</f>
        <v>Год раскрытия информации: 2021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</row>
    <row r="9" spans="1:16" s="6" customFormat="1" ht="62.25" customHeight="1" x14ac:dyDescent="0.2">
      <c r="A9" s="64" t="str">
        <f>т1!A9</f>
        <v xml:space="preserve">Наименование инвестиционного проекта: Техническое перевооружение ПС 110 кВ О-5 Советск с заменой ДГК 6 кВ в количестве 2 штук 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</row>
    <row r="10" spans="1:16" s="6" customFormat="1" ht="14.25" customHeight="1" x14ac:dyDescent="0.2">
      <c r="A10" s="64" t="str">
        <f>т1!A10</f>
        <v>Идентификатор инвестиционного проекта: K_19-1120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</row>
    <row r="11" spans="1:16" s="6" customFormat="1" ht="15" x14ac:dyDescent="0.2">
      <c r="A11" s="68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</row>
    <row r="12" spans="1:16" x14ac:dyDescent="0.2">
      <c r="A12" s="54" t="s">
        <v>7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 x14ac:dyDescent="0.2">
      <c r="A13" s="56" t="s">
        <v>8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 x14ac:dyDescent="0.2">
      <c r="A14" s="57" t="s">
        <v>30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 x14ac:dyDescent="0.2">
      <c r="A15" s="58" t="s">
        <v>10</v>
      </c>
      <c r="B15" s="58" t="s">
        <v>11</v>
      </c>
      <c r="C15" s="58" t="s">
        <v>12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13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58.5" customHeight="1" x14ac:dyDescent="0.2">
      <c r="A16" s="58" t="s">
        <v>0</v>
      </c>
      <c r="B16" s="58" t="s">
        <v>0</v>
      </c>
      <c r="C16" s="5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27.11.2020 № 451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27.11.2020 № 451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18" ht="30" customHeight="1" x14ac:dyDescent="0.2">
      <c r="A17" s="58" t="s">
        <v>0</v>
      </c>
      <c r="B17" s="58" t="s">
        <v>0</v>
      </c>
      <c r="C17" s="58" t="s">
        <v>14</v>
      </c>
      <c r="D17" s="58" t="s">
        <v>0</v>
      </c>
      <c r="E17" s="58" t="s">
        <v>0</v>
      </c>
      <c r="F17" s="58" t="s">
        <v>0</v>
      </c>
      <c r="G17" s="58" t="s">
        <v>15</v>
      </c>
      <c r="H17" s="58" t="s">
        <v>0</v>
      </c>
      <c r="I17" s="58" t="s">
        <v>0</v>
      </c>
      <c r="J17" s="58" t="s">
        <v>16</v>
      </c>
      <c r="K17" s="58" t="s">
        <v>0</v>
      </c>
      <c r="L17" s="58" t="s">
        <v>0</v>
      </c>
      <c r="M17" s="58" t="s">
        <v>0</v>
      </c>
      <c r="N17" s="58" t="s">
        <v>15</v>
      </c>
      <c r="O17" s="58" t="s">
        <v>0</v>
      </c>
      <c r="P17" s="58" t="s">
        <v>0</v>
      </c>
    </row>
    <row r="18" spans="1:18" ht="60" x14ac:dyDescent="0.2">
      <c r="A18" s="58" t="s">
        <v>0</v>
      </c>
      <c r="B18" s="5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"/>
  <sheetViews>
    <sheetView showOutlineSymbols="0" showWhiteSpace="0" topLeftCell="A9" workbookViewId="0">
      <selection activeCell="A24" sqref="A24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6" t="s">
        <v>1</v>
      </c>
      <c r="P1" s="6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6" t="s">
        <v>2</v>
      </c>
      <c r="P2" s="6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6" t="s">
        <v>3</v>
      </c>
      <c r="P3" s="66" t="s">
        <v>0</v>
      </c>
    </row>
    <row r="4" spans="1:16" ht="45" customHeight="1" x14ac:dyDescent="0.2">
      <c r="A4" s="67" t="s">
        <v>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16" x14ac:dyDescent="0.2">
      <c r="A5" t="s">
        <v>0</v>
      </c>
    </row>
    <row r="6" spans="1:16" x14ac:dyDescent="0.2">
      <c r="A6" s="57" t="s">
        <v>5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</row>
    <row r="7" spans="1:16" x14ac:dyDescent="0.2">
      <c r="A7" s="54" t="s">
        <v>6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</row>
    <row r="8" spans="1:16" s="6" customFormat="1" ht="14.25" customHeight="1" x14ac:dyDescent="0.2">
      <c r="A8" s="62" t="str">
        <f>т1!A8</f>
        <v>Год раскрытия информации: 2021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</row>
    <row r="9" spans="1:16" s="6" customFormat="1" ht="65.25" customHeight="1" x14ac:dyDescent="0.2">
      <c r="A9" s="64" t="str">
        <f>т1!A9</f>
        <v xml:space="preserve">Наименование инвестиционного проекта: Техническое перевооружение ПС 110 кВ О-5 Советск с заменой ДГК 6 кВ в количестве 2 штук 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</row>
    <row r="10" spans="1:16" s="6" customFormat="1" ht="14.25" customHeight="1" x14ac:dyDescent="0.2">
      <c r="A10" s="64" t="str">
        <f>т1!A10</f>
        <v>Идентификатор инвестиционного проекта: K_19-1120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</row>
    <row r="11" spans="1:16" s="6" customFormat="1" ht="15" x14ac:dyDescent="0.2">
      <c r="A11" s="68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</row>
    <row r="12" spans="1:16" x14ac:dyDescent="0.2">
      <c r="A12" s="54" t="s">
        <v>7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 x14ac:dyDescent="0.2">
      <c r="A13" s="56" t="s">
        <v>8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 x14ac:dyDescent="0.2">
      <c r="A14" s="69" t="s">
        <v>49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 x14ac:dyDescent="0.2">
      <c r="A15" s="58" t="s">
        <v>10</v>
      </c>
      <c r="B15" s="58" t="s">
        <v>11</v>
      </c>
      <c r="C15" s="58" t="s">
        <v>12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13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60" customHeight="1" x14ac:dyDescent="0.2">
      <c r="A16" s="58" t="s">
        <v>0</v>
      </c>
      <c r="B16" s="58" t="s">
        <v>0</v>
      </c>
      <c r="C16" s="5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27.11.2020 № 451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27.11.2020 № 451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21" ht="30" customHeight="1" x14ac:dyDescent="0.2">
      <c r="A17" s="58" t="s">
        <v>0</v>
      </c>
      <c r="B17" s="58" t="s">
        <v>0</v>
      </c>
      <c r="C17" s="58" t="s">
        <v>14</v>
      </c>
      <c r="D17" s="58" t="s">
        <v>0</v>
      </c>
      <c r="E17" s="58" t="s">
        <v>0</v>
      </c>
      <c r="F17" s="58" t="s">
        <v>0</v>
      </c>
      <c r="G17" s="58" t="s">
        <v>15</v>
      </c>
      <c r="H17" s="58" t="s">
        <v>0</v>
      </c>
      <c r="I17" s="58" t="s">
        <v>0</v>
      </c>
      <c r="J17" s="58" t="s">
        <v>16</v>
      </c>
      <c r="K17" s="58" t="s">
        <v>0</v>
      </c>
      <c r="L17" s="58" t="s">
        <v>0</v>
      </c>
      <c r="M17" s="58" t="s">
        <v>0</v>
      </c>
      <c r="N17" s="58" t="s">
        <v>15</v>
      </c>
      <c r="O17" s="58" t="s">
        <v>0</v>
      </c>
      <c r="P17" s="58" t="s">
        <v>0</v>
      </c>
    </row>
    <row r="18" spans="1:21" ht="60" x14ac:dyDescent="0.2">
      <c r="A18" s="58" t="s">
        <v>0</v>
      </c>
      <c r="B18" s="5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21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21" s="25" customFormat="1" ht="50.1" customHeight="1" x14ac:dyDescent="0.2">
      <c r="A20" s="44">
        <v>1</v>
      </c>
      <c r="B20" s="44" t="s">
        <v>61</v>
      </c>
      <c r="C20" s="44">
        <v>6</v>
      </c>
      <c r="D20" s="44" t="s">
        <v>62</v>
      </c>
      <c r="E20" s="53">
        <f>(30+20+6)/1000</f>
        <v>5.6000000000000001E-2</v>
      </c>
      <c r="F20" s="44" t="s">
        <v>63</v>
      </c>
      <c r="G20" s="44" t="s">
        <v>69</v>
      </c>
      <c r="H20" s="46">
        <v>2136</v>
      </c>
      <c r="I20" s="46">
        <f>H20*E20*Q20</f>
        <v>132.77376000000001</v>
      </c>
      <c r="J20" s="44"/>
      <c r="K20" s="44"/>
      <c r="L20" s="45"/>
      <c r="M20" s="44"/>
      <c r="N20" s="44"/>
      <c r="O20" s="46"/>
      <c r="P20" s="46"/>
      <c r="Q20" s="25">
        <v>1.1100000000000001</v>
      </c>
      <c r="R20" s="25" t="s">
        <v>0</v>
      </c>
    </row>
    <row r="21" spans="1:21" s="24" customFormat="1" ht="75" x14ac:dyDescent="0.2">
      <c r="A21" s="13">
        <v>2</v>
      </c>
      <c r="B21" s="13" t="s">
        <v>64</v>
      </c>
      <c r="C21" s="47" t="s">
        <v>65</v>
      </c>
      <c r="D21" s="13" t="s">
        <v>66</v>
      </c>
      <c r="E21" s="53">
        <f>(30+20)/1000</f>
        <v>0.05</v>
      </c>
      <c r="F21" s="13" t="s">
        <v>67</v>
      </c>
      <c r="G21" s="13" t="s">
        <v>68</v>
      </c>
      <c r="H21" s="15">
        <v>2320</v>
      </c>
      <c r="I21" s="46">
        <f>H21*E21*Q21</f>
        <v>116</v>
      </c>
      <c r="J21" s="47"/>
      <c r="K21" s="13"/>
      <c r="L21" s="14"/>
      <c r="M21" s="13"/>
      <c r="N21" s="13"/>
      <c r="O21" s="15"/>
      <c r="P21" s="15"/>
      <c r="Q21" s="24">
        <v>1</v>
      </c>
      <c r="U21" s="48"/>
    </row>
    <row r="22" spans="1:21" s="24" customFormat="1" ht="50.1" customHeight="1" x14ac:dyDescent="0.2">
      <c r="A22" s="13">
        <v>3</v>
      </c>
      <c r="B22" s="13" t="s">
        <v>75</v>
      </c>
      <c r="C22" s="13" t="s">
        <v>27</v>
      </c>
      <c r="D22" s="13" t="s">
        <v>76</v>
      </c>
      <c r="E22" s="50">
        <f>6/1000</f>
        <v>6.0000000000000001E-3</v>
      </c>
      <c r="F22" s="13" t="s">
        <v>63</v>
      </c>
      <c r="G22" s="13" t="s">
        <v>77</v>
      </c>
      <c r="H22" s="15">
        <v>2192</v>
      </c>
      <c r="I22" s="46">
        <f>H22*E22*Q22</f>
        <v>14.598720000000002</v>
      </c>
      <c r="J22" s="13"/>
      <c r="K22" s="13"/>
      <c r="L22" s="14"/>
      <c r="M22" s="13"/>
      <c r="N22" s="13"/>
      <c r="O22" s="15"/>
      <c r="P22" s="15"/>
      <c r="Q22" s="24">
        <v>1.1100000000000001</v>
      </c>
      <c r="R22" s="24" t="s">
        <v>0</v>
      </c>
    </row>
    <row r="23" spans="1:21" s="24" customFormat="1" ht="50.1" customHeight="1" x14ac:dyDescent="0.2">
      <c r="A23" s="49">
        <v>4</v>
      </c>
      <c r="B23" s="13" t="s">
        <v>70</v>
      </c>
      <c r="C23" s="13" t="s">
        <v>71</v>
      </c>
      <c r="D23" s="13"/>
      <c r="E23" s="14">
        <v>1</v>
      </c>
      <c r="F23" s="13" t="s">
        <v>67</v>
      </c>
      <c r="G23" s="13" t="s">
        <v>72</v>
      </c>
      <c r="H23" s="15">
        <v>611</v>
      </c>
      <c r="I23" s="46">
        <f>H23*E23*Q23</f>
        <v>611</v>
      </c>
      <c r="J23" s="13"/>
      <c r="K23" s="13"/>
      <c r="L23" s="14"/>
      <c r="M23" s="13"/>
      <c r="N23" s="13"/>
      <c r="O23" s="15"/>
      <c r="P23" s="46"/>
      <c r="Q23" s="24">
        <v>1</v>
      </c>
      <c r="R23" s="24" t="s">
        <v>0</v>
      </c>
    </row>
    <row r="24" spans="1:21" ht="50.1" customHeight="1" x14ac:dyDescent="0.2">
      <c r="A24" s="3" t="s">
        <v>0</v>
      </c>
      <c r="B24" s="3" t="s">
        <v>26</v>
      </c>
      <c r="C24" s="3" t="s">
        <v>0</v>
      </c>
      <c r="D24" s="3" t="s">
        <v>0</v>
      </c>
      <c r="E24" s="4"/>
      <c r="F24" s="12"/>
      <c r="G24" s="12"/>
      <c r="H24" s="5" t="s">
        <v>0</v>
      </c>
      <c r="I24" s="5">
        <f>SUM(I20:I23)</f>
        <v>874.37248</v>
      </c>
      <c r="J24" s="3"/>
      <c r="K24" s="3"/>
      <c r="L24" s="4"/>
      <c r="M24" s="3"/>
      <c r="N24" s="3"/>
      <c r="O24" s="5"/>
      <c r="P24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6" t="s">
        <v>1</v>
      </c>
      <c r="P1" s="6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6" t="s">
        <v>2</v>
      </c>
      <c r="P2" s="6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6" t="s">
        <v>3</v>
      </c>
      <c r="P3" s="66" t="s">
        <v>0</v>
      </c>
    </row>
    <row r="4" spans="1:16" ht="45" customHeight="1" x14ac:dyDescent="0.2">
      <c r="A4" s="67" t="s">
        <v>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16" x14ac:dyDescent="0.2">
      <c r="A5" t="s">
        <v>0</v>
      </c>
    </row>
    <row r="6" spans="1:16" x14ac:dyDescent="0.2">
      <c r="A6" s="57" t="s">
        <v>5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</row>
    <row r="7" spans="1:16" x14ac:dyDescent="0.2">
      <c r="A7" s="54" t="s">
        <v>6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</row>
    <row r="8" spans="1:16" s="6" customFormat="1" ht="14.25" customHeight="1" x14ac:dyDescent="0.2">
      <c r="A8" s="62" t="str">
        <f>т1!A8</f>
        <v>Год раскрытия информации: 2021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</row>
    <row r="9" spans="1:16" s="6" customFormat="1" ht="66.75" customHeight="1" x14ac:dyDescent="0.2">
      <c r="A9" s="64" t="str">
        <f>т1!A9</f>
        <v xml:space="preserve">Наименование инвестиционного проекта: Техническое перевооружение ПС 110 кВ О-5 Советск с заменой ДГК 6 кВ в количестве 2 штук 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</row>
    <row r="10" spans="1:16" s="6" customFormat="1" ht="14.25" customHeight="1" x14ac:dyDescent="0.2">
      <c r="A10" s="64" t="str">
        <f>т1!A10</f>
        <v>Идентификатор инвестиционного проекта: K_19-1120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</row>
    <row r="11" spans="1:16" s="6" customFormat="1" ht="15" x14ac:dyDescent="0.2">
      <c r="A11" s="68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</row>
    <row r="12" spans="1:16" x14ac:dyDescent="0.2">
      <c r="A12" s="54" t="s">
        <v>7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 x14ac:dyDescent="0.2">
      <c r="A13" s="56" t="s">
        <v>8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 x14ac:dyDescent="0.2">
      <c r="A14" s="57" t="s">
        <v>31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 x14ac:dyDescent="0.2">
      <c r="A15" s="58" t="s">
        <v>10</v>
      </c>
      <c r="B15" s="58" t="s">
        <v>11</v>
      </c>
      <c r="C15" s="58" t="s">
        <v>12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13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59.25" customHeight="1" x14ac:dyDescent="0.2">
      <c r="A16" s="58" t="s">
        <v>0</v>
      </c>
      <c r="B16" s="58" t="s">
        <v>0</v>
      </c>
      <c r="C16" s="5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27.11.2020 № 451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27.11.2020 № 451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18" ht="30" customHeight="1" x14ac:dyDescent="0.2">
      <c r="A17" s="58" t="s">
        <v>0</v>
      </c>
      <c r="B17" s="58" t="s">
        <v>0</v>
      </c>
      <c r="C17" s="58" t="s">
        <v>14</v>
      </c>
      <c r="D17" s="58" t="s">
        <v>0</v>
      </c>
      <c r="E17" s="58" t="s">
        <v>0</v>
      </c>
      <c r="F17" s="58" t="s">
        <v>0</v>
      </c>
      <c r="G17" s="58" t="s">
        <v>15</v>
      </c>
      <c r="H17" s="58" t="s">
        <v>0</v>
      </c>
      <c r="I17" s="58" t="s">
        <v>0</v>
      </c>
      <c r="J17" s="58" t="s">
        <v>16</v>
      </c>
      <c r="K17" s="58" t="s">
        <v>0</v>
      </c>
      <c r="L17" s="58" t="s">
        <v>0</v>
      </c>
      <c r="M17" s="58" t="s">
        <v>0</v>
      </c>
      <c r="N17" s="58" t="s">
        <v>15</v>
      </c>
      <c r="O17" s="58" t="s">
        <v>0</v>
      </c>
      <c r="P17" s="58" t="s">
        <v>0</v>
      </c>
    </row>
    <row r="18" spans="1:18" ht="60" x14ac:dyDescent="0.2">
      <c r="A18" s="58" t="s">
        <v>0</v>
      </c>
      <c r="B18" s="5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5" zoomScaleNormal="85" workbookViewId="0">
      <selection activeCell="H1" sqref="H1:W1048576"/>
    </sheetView>
  </sheetViews>
  <sheetFormatPr defaultRowHeight="14.25" x14ac:dyDescent="0.2"/>
  <cols>
    <col min="1" max="1" width="10" style="18" bestFit="1" customWidth="1"/>
    <col min="2" max="2" width="25" style="18" bestFit="1" customWidth="1"/>
    <col min="3" max="3" width="18.75" style="18" customWidth="1"/>
    <col min="4" max="4" width="4.25" style="18" customWidth="1"/>
    <col min="5" max="5" width="9.125" style="18" customWidth="1"/>
    <col min="6" max="6" width="29.375" style="18" customWidth="1"/>
    <col min="7" max="7" width="11.5" style="18" customWidth="1"/>
    <col min="8" max="23" width="9" style="18" hidden="1" customWidth="1"/>
    <col min="24" max="25" width="9.875" style="18" bestFit="1" customWidth="1"/>
    <col min="26" max="16384" width="9" style="18"/>
  </cols>
  <sheetData>
    <row r="1" spans="1:25" x14ac:dyDescent="0.2">
      <c r="A1" s="18" t="s">
        <v>32</v>
      </c>
    </row>
    <row r="2" spans="1:25" ht="45" x14ac:dyDescent="0.2">
      <c r="A2" s="11" t="s">
        <v>10</v>
      </c>
      <c r="B2" s="11" t="s">
        <v>33</v>
      </c>
      <c r="C2" s="73" t="s">
        <v>12</v>
      </c>
      <c r="D2" s="74"/>
      <c r="E2" s="75"/>
      <c r="F2" s="26" t="s">
        <v>13</v>
      </c>
      <c r="G2" s="17"/>
    </row>
    <row r="3" spans="1:25" ht="135" x14ac:dyDescent="0.25">
      <c r="A3" s="11">
        <v>1</v>
      </c>
      <c r="B3" s="11" t="s">
        <v>34</v>
      </c>
      <c r="C3" s="70">
        <f>т2!I22+т5!I24</f>
        <v>14986.97248</v>
      </c>
      <c r="D3" s="71"/>
      <c r="E3" s="72"/>
      <c r="F3" s="27"/>
      <c r="G3" s="16"/>
      <c r="Y3" s="28"/>
    </row>
    <row r="4" spans="1:25" ht="15.75" x14ac:dyDescent="0.2">
      <c r="A4" s="11">
        <v>2</v>
      </c>
      <c r="B4" s="11" t="s">
        <v>35</v>
      </c>
      <c r="C4" s="70">
        <f>C3*20%</f>
        <v>2997.3944960000003</v>
      </c>
      <c r="D4" s="71"/>
      <c r="E4" s="72"/>
      <c r="F4" s="27"/>
      <c r="G4" s="16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11">
        <v>3</v>
      </c>
      <c r="B5" s="11" t="s">
        <v>36</v>
      </c>
      <c r="C5" s="70">
        <f>C4+C3</f>
        <v>17984.366976000001</v>
      </c>
      <c r="D5" s="71"/>
      <c r="E5" s="72"/>
      <c r="F5" s="29"/>
      <c r="G5" s="30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31">
        <v>104.7</v>
      </c>
      <c r="T5" s="31">
        <v>104.7</v>
      </c>
      <c r="U5" s="31">
        <v>104.7</v>
      </c>
      <c r="V5" s="31">
        <v>104.7</v>
      </c>
      <c r="W5" s="31">
        <v>104.7</v>
      </c>
    </row>
    <row r="6" spans="1:25" ht="60" x14ac:dyDescent="0.2">
      <c r="A6" s="11">
        <v>4</v>
      </c>
      <c r="B6" s="11" t="s">
        <v>37</v>
      </c>
      <c r="C6" s="70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23723.58608068536</v>
      </c>
      <c r="D6" s="71"/>
      <c r="E6" s="72"/>
      <c r="F6" s="29"/>
      <c r="G6" s="30"/>
    </row>
    <row r="7" spans="1:25" ht="75" x14ac:dyDescent="0.2">
      <c r="A7" s="11">
        <v>5</v>
      </c>
      <c r="B7" s="11" t="s">
        <v>38</v>
      </c>
      <c r="C7" s="76">
        <v>0</v>
      </c>
      <c r="D7" s="77"/>
      <c r="E7" s="78"/>
      <c r="F7" s="27"/>
      <c r="G7" s="16"/>
      <c r="H7" s="32"/>
      <c r="X7" s="32"/>
    </row>
    <row r="8" spans="1:25" ht="45" x14ac:dyDescent="0.2">
      <c r="A8" s="11">
        <v>6</v>
      </c>
      <c r="B8" s="11" t="s">
        <v>39</v>
      </c>
      <c r="C8" s="70">
        <f>C5-C7</f>
        <v>17984.366976000001</v>
      </c>
      <c r="D8" s="71"/>
      <c r="E8" s="72"/>
      <c r="F8" s="27"/>
      <c r="G8" s="16"/>
    </row>
    <row r="9" spans="1:25" ht="90" x14ac:dyDescent="0.25">
      <c r="A9" s="11">
        <v>7</v>
      </c>
      <c r="B9" s="11" t="s">
        <v>40</v>
      </c>
      <c r="C9" s="70">
        <f>SUM(C10:E15)</f>
        <v>23360.945019999999</v>
      </c>
      <c r="D9" s="71"/>
      <c r="E9" s="72"/>
      <c r="F9" s="33"/>
      <c r="G9" s="34"/>
      <c r="X9" s="35"/>
    </row>
    <row r="10" spans="1:25" ht="15" x14ac:dyDescent="0.2">
      <c r="A10" s="11">
        <v>7.1</v>
      </c>
      <c r="B10" s="11" t="s">
        <v>41</v>
      </c>
      <c r="C10" s="70">
        <v>0</v>
      </c>
      <c r="D10" s="71"/>
      <c r="E10" s="72"/>
      <c r="F10" s="27"/>
      <c r="G10" s="16"/>
    </row>
    <row r="11" spans="1:25" ht="15" x14ac:dyDescent="0.2">
      <c r="A11" s="11">
        <v>7.2</v>
      </c>
      <c r="B11" s="11" t="s">
        <v>42</v>
      </c>
      <c r="C11" s="70">
        <v>0</v>
      </c>
      <c r="D11" s="71"/>
      <c r="E11" s="72"/>
      <c r="F11" s="36"/>
      <c r="G11" s="37"/>
    </row>
    <row r="12" spans="1:25" ht="15" x14ac:dyDescent="0.2">
      <c r="A12" s="11">
        <v>7.3</v>
      </c>
      <c r="B12" s="11" t="s">
        <v>46</v>
      </c>
      <c r="C12" s="70">
        <v>0</v>
      </c>
      <c r="D12" s="71"/>
      <c r="E12" s="72"/>
      <c r="F12" s="36"/>
      <c r="G12" s="37"/>
    </row>
    <row r="13" spans="1:25" ht="15" x14ac:dyDescent="0.2">
      <c r="A13" s="11">
        <v>7.4</v>
      </c>
      <c r="B13" s="11" t="s">
        <v>47</v>
      </c>
      <c r="C13" s="70">
        <v>0</v>
      </c>
      <c r="D13" s="71"/>
      <c r="E13" s="72"/>
      <c r="F13" s="27"/>
      <c r="G13" s="16"/>
    </row>
    <row r="14" spans="1:25" ht="15" x14ac:dyDescent="0.2">
      <c r="A14" s="11">
        <v>7.5</v>
      </c>
      <c r="B14" s="11" t="s">
        <v>48</v>
      </c>
      <c r="C14" s="70">
        <f>10.44171998*1000</f>
        <v>10441.71998</v>
      </c>
      <c r="D14" s="71"/>
      <c r="E14" s="72"/>
      <c r="F14" s="27"/>
      <c r="G14" s="16"/>
      <c r="H14" s="43"/>
    </row>
    <row r="15" spans="1:25" ht="15" x14ac:dyDescent="0.2">
      <c r="A15" s="11">
        <v>7.6</v>
      </c>
      <c r="B15" s="11" t="s">
        <v>58</v>
      </c>
      <c r="C15" s="70">
        <f>12.91922504*1000</f>
        <v>12919.225040000001</v>
      </c>
      <c r="D15" s="71"/>
      <c r="E15" s="72"/>
      <c r="F15" s="27"/>
      <c r="G15" s="16"/>
    </row>
    <row r="16" spans="1:25" ht="15" x14ac:dyDescent="0.2">
      <c r="A16" s="11">
        <v>7.7</v>
      </c>
      <c r="B16" s="11" t="s">
        <v>59</v>
      </c>
      <c r="C16" s="70">
        <v>0</v>
      </c>
      <c r="D16" s="71"/>
      <c r="E16" s="72"/>
      <c r="F16" s="27"/>
      <c r="G16" s="16"/>
      <c r="H16" s="43"/>
    </row>
    <row r="17" spans="1:26" ht="15" x14ac:dyDescent="0.2">
      <c r="A17" s="11">
        <v>7.8</v>
      </c>
      <c r="B17" s="11" t="s">
        <v>60</v>
      </c>
      <c r="C17" s="70">
        <v>0</v>
      </c>
      <c r="D17" s="71"/>
      <c r="E17" s="72"/>
      <c r="F17" s="27"/>
      <c r="G17" s="16"/>
    </row>
    <row r="18" spans="1:26" ht="75" x14ac:dyDescent="0.2">
      <c r="A18" s="11">
        <v>8</v>
      </c>
      <c r="B18" s="11" t="s">
        <v>43</v>
      </c>
      <c r="C18" s="70">
        <f>C6/1000</f>
        <v>23.723586080685358</v>
      </c>
      <c r="D18" s="71"/>
      <c r="E18" s="72"/>
      <c r="F18" s="27"/>
      <c r="G18" s="16"/>
    </row>
    <row r="19" spans="1:26" ht="105" x14ac:dyDescent="0.2">
      <c r="A19" s="11">
        <v>9</v>
      </c>
      <c r="B19" s="11" t="s">
        <v>44</v>
      </c>
      <c r="C19" s="70">
        <v>0</v>
      </c>
      <c r="D19" s="71"/>
      <c r="E19" s="72"/>
      <c r="F19" s="38"/>
      <c r="G19" s="3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40"/>
    </row>
    <row r="20" spans="1:26" ht="30" x14ac:dyDescent="0.2">
      <c r="A20" s="11">
        <v>10</v>
      </c>
      <c r="B20" s="11" t="s">
        <v>45</v>
      </c>
      <c r="C20" s="70">
        <f>(C19+C18)*1000</f>
        <v>23723.58608068536</v>
      </c>
      <c r="D20" s="71"/>
      <c r="E20" s="72"/>
      <c r="F20" s="27"/>
      <c r="G20" s="16"/>
      <c r="X20" s="32"/>
      <c r="Y20" s="41"/>
      <c r="Z20" s="42"/>
    </row>
    <row r="21" spans="1:26" x14ac:dyDescent="0.2">
      <c r="X21" s="32"/>
    </row>
  </sheetData>
  <mergeCells count="19">
    <mergeCell ref="C20:E20"/>
    <mergeCell ref="C14:E14"/>
    <mergeCell ref="C15:E15"/>
    <mergeCell ref="C16:E16"/>
    <mergeCell ref="C17:E17"/>
    <mergeCell ref="C18:E18"/>
    <mergeCell ref="C19:E19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2019-03-20T09:10:18Z</dcterms:created>
  <dcterms:modified xsi:type="dcterms:W3CDTF">2021-03-26T11:15:51Z</dcterms:modified>
</cp:coreProperties>
</file>