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88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3" i="8" l="1"/>
  <c r="C4" i="8" s="1"/>
  <c r="C5" i="8" s="1"/>
  <c r="C13" i="8"/>
  <c r="C9" i="8"/>
  <c r="H7" i="8" l="1"/>
  <c r="C6" i="8"/>
  <c r="C18" i="8" s="1"/>
  <c r="C8" i="8"/>
  <c r="A10" i="6"/>
  <c r="A9" i="6"/>
  <c r="A10" i="5"/>
  <c r="A9" i="5"/>
  <c r="A10" i="4"/>
  <c r="A9" i="4"/>
  <c r="A10" i="3"/>
  <c r="A9" i="3"/>
  <c r="A10" i="2"/>
  <c r="A9" i="2"/>
  <c r="C20" i="8" l="1"/>
  <c r="I7" i="8"/>
  <c r="I20" i="2"/>
  <c r="I21" i="2"/>
  <c r="I22" i="2"/>
  <c r="I23" i="2"/>
  <c r="I24" i="2"/>
  <c r="I25" i="2"/>
  <c r="R25" i="2" l="1"/>
  <c r="I26" i="2"/>
  <c r="J16" i="6" l="1"/>
  <c r="A11" i="6"/>
  <c r="A8" i="6"/>
  <c r="J16" i="5"/>
  <c r="A11" i="5"/>
  <c r="A8" i="5"/>
  <c r="J16" i="4"/>
  <c r="A11" i="4"/>
  <c r="A8" i="4"/>
  <c r="J16" i="3"/>
  <c r="A11" i="3"/>
  <c r="A8" i="3"/>
  <c r="J16" i="2"/>
  <c r="A11" i="2"/>
  <c r="A8" i="2"/>
  <c r="P26" i="2" l="1"/>
</calcChain>
</file>

<file path=xl/sharedStrings.xml><?xml version="1.0" encoding="utf-8"?>
<sst xmlns="http://schemas.openxmlformats.org/spreadsheetml/2006/main" count="865" uniqueCount="74">
  <si>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</si>
  <si>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</si>
  <si>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</si>
  <si>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</si>
  <si>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</si>
  <si>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</si>
  <si>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</si>
  <si>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</si>
  <si>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</si>
  <si>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</si>
  <si>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</si>
  <si>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</si>
  <si>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</si>
  <si>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</si>
  <si>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</si>
  <si>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</si>
  <si>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</si>
  <si>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</si>
  <si>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</si>
  <si>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</si>
  <si>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</si>
  <si>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</si>
  <si>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</si>
  <si>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</si>
  <si>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</si>
  <si>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</si>
  <si>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</si>
  <si>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</si>
  <si>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</si>
  <si>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</si>
  <si>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комплекса систем безопасности ПС </t>
  </si>
  <si>
    <t>Шкаф ЦК системы видеонаблюдения</t>
  </si>
  <si>
    <t>1 ед.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</si>
  <si>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</si>
  <si>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</si>
  <si>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</si>
  <si>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</si>
  <si>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</si>
  <si>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Стационарная камера охранного (технологического) видеонаблюдения</t>
  </si>
  <si>
    <t>И15-05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</si>
  <si>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</si>
  <si>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</si>
  <si>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</si>
  <si>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</si>
  <si>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</si>
  <si>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</si>
  <si>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</si>
  <si>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</si>
  <si>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</si>
  <si>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</si>
  <si>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</si>
  <si>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</si>
  <si>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</si>
  <si>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</si>
  <si>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</si>
  <si>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</si>
  <si>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</si>
  <si>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</si>
  <si>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</si>
  <si>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</si>
  <si>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</si>
  <si>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</si>
  <si>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</si>
  <si>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П6-07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</si>
  <si>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t>
  </si>
  <si>
    <t>2023г.</t>
  </si>
  <si>
    <t>от 6 до 10,9</t>
  </si>
  <si>
    <t>Поворотная камера охранного (технологического) видеонаблюдения</t>
  </si>
  <si>
    <t>И15-04</t>
  </si>
  <si>
    <t xml:space="preserve">Наименование инвестиционного проекта: Модернизация комплекса технических средств безопасности на ПС 110 кВ О-27 "Муромская" с установкой системы охранного телевидения с функцией обнаружения оставленных предметов с исключением «слепых» зон  </t>
  </si>
  <si>
    <t>Идентификатор инвестиционного проекта: K_19-1188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</si>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</sst>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/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0" xfId="0" applyNumberFormat="1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12" fillId="0" borderId="0" xfId="0" applyFont="1"/>
    <xf numFmtId="2" fontId="1" fillId="2" borderId="3" xfId="1" applyNumberFormat="1" applyFont="1" applyFill="1" applyBorder="1" applyAlignment="1">
      <alignment horizontal="center" vertical="center"/>
    </xf>
    <xf numFmtId="2" fontId="10" fillId="2" borderId="5" xfId="1" applyNumberFormat="1" applyFont="1" applyFill="1" applyBorder="1" applyAlignment="1">
      <alignment horizontal="center" vertical="center"/>
    </xf>
    <xf numFmtId="2" fontId="1" fillId="2" borderId="5" xfId="1" applyNumberFormat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0" applyFont="1"/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">
        <v>73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7" t="s">
        <v>69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4.25" customHeight="1" x14ac:dyDescent="0.2">
      <c r="A10" s="57" t="s">
        <v>70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ht="14.25" customHeight="1" x14ac:dyDescent="0.2">
      <c r="A11" s="57" t="str">
        <f>[1]т1!A11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9" t="s">
        <v>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60" t="s">
        <v>10</v>
      </c>
      <c r="B15" s="60" t="s">
        <v>11</v>
      </c>
      <c r="C15" s="60" t="s">
        <v>12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13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64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OutlineSymbols="0" showWhiteSpace="0" topLeftCell="A12" zoomScale="90" zoomScaleNormal="90" workbookViewId="0">
      <selection activeCell="A27" sqref="A27"/>
    </sheetView>
  </sheetViews>
  <sheetFormatPr defaultRowHeight="14.25" x14ac:dyDescent="0.2"/>
  <cols>
    <col min="1" max="1" width="8" style="16" bestFit="1" customWidth="1"/>
    <col min="2" max="2" width="25" style="16" bestFit="1" customWidth="1"/>
    <col min="3" max="3" width="13" style="16" bestFit="1" customWidth="1"/>
    <col min="4" max="4" width="23" style="16" bestFit="1" customWidth="1"/>
    <col min="5" max="5" width="13" style="16" bestFit="1" customWidth="1"/>
    <col min="6" max="6" width="10" style="16" bestFit="1" customWidth="1"/>
    <col min="7" max="7" width="13" style="16" bestFit="1" customWidth="1"/>
    <col min="8" max="8" width="16" style="16" bestFit="1" customWidth="1"/>
    <col min="9" max="9" width="14" style="16" bestFit="1" customWidth="1"/>
    <col min="10" max="10" width="13" style="16" bestFit="1" customWidth="1"/>
    <col min="11" max="11" width="22" style="16" bestFit="1" customWidth="1"/>
    <col min="12" max="12" width="13" style="16" bestFit="1" customWidth="1"/>
    <col min="13" max="13" width="10" style="16" bestFit="1" customWidth="1"/>
    <col min="14" max="14" width="13" style="16" bestFit="1" customWidth="1"/>
    <col min="15" max="15" width="16" style="16" bestFit="1" customWidth="1"/>
    <col min="16" max="16" width="14" style="16" bestFit="1" customWidth="1"/>
    <col min="17" max="17" width="8.375" style="16" bestFit="1" customWidth="1"/>
    <col min="18" max="18" width="15.625" style="16" bestFit="1" customWidth="1"/>
    <col min="19" max="16384" width="9" style="16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2">
      <c r="A5" s="16" t="s">
        <v>0</v>
      </c>
    </row>
    <row r="6" spans="1:16" x14ac:dyDescent="0.2">
      <c r="A6" s="56" t="s">
        <v>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">
      <c r="A7" s="55" t="s">
        <v>6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">
      <c r="A8" s="56" t="str">
        <f>т1!A8</f>
        <v>Год раскрытия информации: 2021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45" customHeight="1" x14ac:dyDescent="0.2">
      <c r="A9" s="57" t="str">
        <f>т1!A9</f>
        <v xml:space="preserve">Наименование инвестиционного проекта: Модернизация комплекса технических средств безопасности на ПС 110 кВ О-27 "Муромская" с установкой системы охранного телевидения с функцией обнаружения оставленных предметов с исключением «слепых» зон  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x14ac:dyDescent="0.2">
      <c r="A10" s="57" t="str">
        <f>т1!A10</f>
        <v>Идентификатор инвестиционного проекта: K_19-1188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1:16" x14ac:dyDescent="0.2">
      <c r="A12" s="55" t="s">
        <v>7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">
      <c r="A13" s="57" t="s">
        <v>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">
      <c r="A14" s="56" t="s">
        <v>29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x14ac:dyDescent="0.2">
      <c r="A15" s="60" t="s">
        <v>10</v>
      </c>
      <c r="B15" s="60" t="s">
        <v>11</v>
      </c>
      <c r="C15" s="60" t="s">
        <v>12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13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64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9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9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21" customFormat="1" ht="50.1" customHeight="1" x14ac:dyDescent="0.2">
      <c r="A20" s="11">
        <v>1</v>
      </c>
      <c r="B20" s="11" t="s">
        <v>30</v>
      </c>
      <c r="C20" s="11"/>
      <c r="D20" s="11" t="s">
        <v>31</v>
      </c>
      <c r="E20" s="28">
        <v>1</v>
      </c>
      <c r="F20" s="11" t="s">
        <v>32</v>
      </c>
      <c r="G20" s="11" t="s">
        <v>33</v>
      </c>
      <c r="H20" s="18">
        <v>2289</v>
      </c>
      <c r="I20" s="18">
        <f t="shared" ref="I20:I25" si="0">H20*E20*Q20</f>
        <v>2380.56</v>
      </c>
      <c r="J20" s="11"/>
      <c r="K20" s="11"/>
      <c r="L20" s="17"/>
      <c r="M20" s="11"/>
      <c r="N20" s="11"/>
      <c r="O20" s="18"/>
      <c r="P20" s="18"/>
      <c r="Q20" s="21">
        <v>1.04</v>
      </c>
      <c r="R20" s="21" t="s">
        <v>0</v>
      </c>
    </row>
    <row r="21" spans="1:19" s="21" customFormat="1" ht="50.1" customHeight="1" x14ac:dyDescent="0.2">
      <c r="A21" s="11">
        <v>2</v>
      </c>
      <c r="B21" s="11" t="s">
        <v>30</v>
      </c>
      <c r="C21" s="11"/>
      <c r="D21" s="11" t="s">
        <v>34</v>
      </c>
      <c r="E21" s="28">
        <v>1</v>
      </c>
      <c r="F21" s="11" t="s">
        <v>32</v>
      </c>
      <c r="G21" s="11" t="s">
        <v>35</v>
      </c>
      <c r="H21" s="18">
        <v>542</v>
      </c>
      <c r="I21" s="18">
        <f t="shared" si="0"/>
        <v>563.68000000000006</v>
      </c>
      <c r="J21" s="11"/>
      <c r="K21" s="11"/>
      <c r="L21" s="17"/>
      <c r="M21" s="11"/>
      <c r="N21" s="11"/>
      <c r="O21" s="18"/>
      <c r="P21" s="18"/>
      <c r="Q21" s="21">
        <v>1.04</v>
      </c>
      <c r="R21" s="21" t="s">
        <v>0</v>
      </c>
    </row>
    <row r="22" spans="1:19" s="21" customFormat="1" ht="50.1" customHeight="1" x14ac:dyDescent="0.2">
      <c r="A22" s="11">
        <v>3</v>
      </c>
      <c r="B22" s="11" t="s">
        <v>30</v>
      </c>
      <c r="C22" s="11"/>
      <c r="D22" s="11" t="s">
        <v>36</v>
      </c>
      <c r="E22" s="28">
        <v>1</v>
      </c>
      <c r="F22" s="11" t="s">
        <v>32</v>
      </c>
      <c r="G22" s="11" t="s">
        <v>37</v>
      </c>
      <c r="H22" s="18">
        <v>189</v>
      </c>
      <c r="I22" s="18">
        <f t="shared" si="0"/>
        <v>196.56</v>
      </c>
      <c r="J22" s="11"/>
      <c r="K22" s="11"/>
      <c r="L22" s="17"/>
      <c r="M22" s="11"/>
      <c r="N22" s="11"/>
      <c r="O22" s="18"/>
      <c r="P22" s="18"/>
      <c r="Q22" s="21">
        <v>1.04</v>
      </c>
      <c r="R22" s="21" t="s">
        <v>0</v>
      </c>
    </row>
    <row r="23" spans="1:19" s="26" customFormat="1" ht="60" x14ac:dyDescent="0.2">
      <c r="A23" s="11">
        <v>4</v>
      </c>
      <c r="B23" s="23" t="s">
        <v>30</v>
      </c>
      <c r="C23" s="23" t="s">
        <v>28</v>
      </c>
      <c r="D23" s="23" t="s">
        <v>67</v>
      </c>
      <c r="E23" s="29">
        <v>2</v>
      </c>
      <c r="F23" s="23" t="s">
        <v>32</v>
      </c>
      <c r="G23" s="23" t="s">
        <v>68</v>
      </c>
      <c r="H23" s="25">
        <v>641</v>
      </c>
      <c r="I23" s="18">
        <f t="shared" si="0"/>
        <v>1333.28</v>
      </c>
      <c r="J23" s="23"/>
      <c r="K23" s="23"/>
      <c r="L23" s="24"/>
      <c r="M23" s="23"/>
      <c r="N23" s="23"/>
      <c r="O23" s="25"/>
      <c r="P23" s="25"/>
      <c r="Q23" s="26">
        <v>1.04</v>
      </c>
      <c r="R23" s="26" t="s">
        <v>0</v>
      </c>
    </row>
    <row r="24" spans="1:19" s="21" customFormat="1" ht="60" x14ac:dyDescent="0.2">
      <c r="A24" s="11">
        <v>5</v>
      </c>
      <c r="B24" s="11" t="s">
        <v>30</v>
      </c>
      <c r="C24" s="11"/>
      <c r="D24" s="11" t="s">
        <v>38</v>
      </c>
      <c r="E24" s="28">
        <v>30</v>
      </c>
      <c r="F24" s="11" t="s">
        <v>32</v>
      </c>
      <c r="G24" s="11" t="s">
        <v>39</v>
      </c>
      <c r="H24" s="18">
        <v>137</v>
      </c>
      <c r="I24" s="18">
        <f t="shared" si="0"/>
        <v>4274.4000000000005</v>
      </c>
      <c r="J24" s="11"/>
      <c r="K24" s="11"/>
      <c r="L24" s="17"/>
      <c r="M24" s="11"/>
      <c r="N24" s="11"/>
      <c r="O24" s="18"/>
      <c r="P24" s="18"/>
      <c r="Q24" s="21">
        <v>1.04</v>
      </c>
      <c r="R24" s="21" t="s">
        <v>0</v>
      </c>
    </row>
    <row r="25" spans="1:19" s="21" customFormat="1" ht="75" x14ac:dyDescent="0.2">
      <c r="A25" s="11">
        <v>6</v>
      </c>
      <c r="B25" s="12" t="s">
        <v>61</v>
      </c>
      <c r="C25" s="12"/>
      <c r="D25" s="12" t="s">
        <v>66</v>
      </c>
      <c r="E25" s="30">
        <v>1</v>
      </c>
      <c r="F25" s="12" t="s">
        <v>62</v>
      </c>
      <c r="G25" s="12" t="s">
        <v>63</v>
      </c>
      <c r="H25" s="14">
        <v>500</v>
      </c>
      <c r="I25" s="18">
        <f t="shared" si="0"/>
        <v>500</v>
      </c>
      <c r="J25" s="12"/>
      <c r="K25" s="12"/>
      <c r="L25" s="13"/>
      <c r="M25" s="12"/>
      <c r="N25" s="12"/>
      <c r="O25" s="14"/>
      <c r="P25" s="14"/>
      <c r="Q25" s="21">
        <v>1</v>
      </c>
      <c r="R25" s="19">
        <f>SUM(I20:I24)</f>
        <v>8748.48</v>
      </c>
      <c r="S25" s="15"/>
    </row>
    <row r="26" spans="1:19" ht="50.1" customHeight="1" x14ac:dyDescent="0.2">
      <c r="A26" s="11">
        <v>7</v>
      </c>
      <c r="B26" s="11" t="s">
        <v>27</v>
      </c>
      <c r="C26" s="11" t="s">
        <v>0</v>
      </c>
      <c r="D26" s="11" t="s">
        <v>0</v>
      </c>
      <c r="E26" s="17" t="s">
        <v>0</v>
      </c>
      <c r="F26" s="11" t="s">
        <v>0</v>
      </c>
      <c r="G26" s="11" t="s">
        <v>0</v>
      </c>
      <c r="H26" s="18" t="s">
        <v>0</v>
      </c>
      <c r="I26" s="18">
        <f>SUM(I20:I25)</f>
        <v>9248.48</v>
      </c>
      <c r="J26" s="11" t="s">
        <v>0</v>
      </c>
      <c r="K26" s="11" t="s">
        <v>0</v>
      </c>
      <c r="L26" s="17" t="s">
        <v>0</v>
      </c>
      <c r="M26" s="11" t="s">
        <v>0</v>
      </c>
      <c r="N26" s="11" t="s">
        <v>0</v>
      </c>
      <c r="O26" s="18" t="s">
        <v>0</v>
      </c>
      <c r="P26" s="18">
        <f>SUM(P20:P25)</f>
        <v>0</v>
      </c>
    </row>
    <row r="29" spans="1:19" ht="15.75" x14ac:dyDescent="0.25">
      <c r="D29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4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7" t="str">
        <f>т1!A9</f>
        <v xml:space="preserve">Наименование инвестиционного проекта: Модернизация комплекса технических средств безопасности на ПС 110 кВ О-27 "Муромская" с установкой системы охранного телевидения с функцией обнаружения оставленных предметов с исключением «слепых» зон  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4.25" customHeight="1" x14ac:dyDescent="0.2">
      <c r="A10" s="57" t="str">
        <f>т1!A10</f>
        <v>Идентификатор инвестиционного проекта: K_19-1188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9" t="s">
        <v>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40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60" t="s">
        <v>10</v>
      </c>
      <c r="B15" s="60" t="s">
        <v>11</v>
      </c>
      <c r="C15" s="60" t="s">
        <v>12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13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4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7" t="str">
        <f>т1!A9</f>
        <v xml:space="preserve">Наименование инвестиционного проекта: Модернизация комплекса технических средств безопасности на ПС 110 кВ О-27 "Муромская" с установкой системы охранного телевидения с функцией обнаружения оставленных предметов с исключением «слепых» зон  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4.25" customHeight="1" x14ac:dyDescent="0.2">
      <c r="A10" s="57" t="str">
        <f>т1!A10</f>
        <v>Идентификатор инвестиционного проекта: K_19-1188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9" t="s">
        <v>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41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60" t="s">
        <v>10</v>
      </c>
      <c r="B15" s="60" t="s">
        <v>11</v>
      </c>
      <c r="C15" s="60" t="s">
        <v>12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13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4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7" t="str">
        <f>т1!A9</f>
        <v xml:space="preserve">Наименование инвестиционного проекта: Модернизация комплекса технических средств безопасности на ПС 110 кВ О-27 "Муромская" с установкой системы охранного телевидения с функцией обнаружения оставленных предметов с исключением «слепых» зон  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4.25" customHeight="1" x14ac:dyDescent="0.2">
      <c r="A10" s="57" t="str">
        <f>т1!A10</f>
        <v>Идентификатор инвестиционного проекта: K_19-1188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9" t="s">
        <v>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42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60" t="s">
        <v>10</v>
      </c>
      <c r="B15" s="60" t="s">
        <v>11</v>
      </c>
      <c r="C15" s="60" t="s">
        <v>12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13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4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7" t="str">
        <f>т1!A9</f>
        <v xml:space="preserve">Наименование инвестиционного проекта: Модернизация комплекса технических средств безопасности на ПС 110 кВ О-27 "Муромская" с установкой системы охранного телевидения с функцией обнаружения оставленных предметов с исключением «слепых» зон  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4.25" customHeight="1" x14ac:dyDescent="0.2">
      <c r="A10" s="57" t="str">
        <f>т1!A10</f>
        <v>Идентификатор инвестиционного проекта: K_19-1188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9" t="s">
        <v>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43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60" t="s">
        <v>10</v>
      </c>
      <c r="B15" s="60" t="s">
        <v>11</v>
      </c>
      <c r="C15" s="60" t="s">
        <v>12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13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30" customHeight="1" x14ac:dyDescent="0.2">
      <c r="A16" s="60" t="s">
        <v>0</v>
      </c>
      <c r="B16" s="60" t="s">
        <v>0</v>
      </c>
      <c r="C16" s="60" t="s">
        <v>14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23.10.2019 от 1031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topLeftCell="A10" zoomScale="85" zoomScaleNormal="85" workbookViewId="0">
      <selection activeCell="C25" sqref="C25:E25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44</v>
      </c>
    </row>
    <row r="2" spans="1:25" ht="45" x14ac:dyDescent="0.2">
      <c r="A2" s="31" t="s">
        <v>10</v>
      </c>
      <c r="B2" s="31" t="s">
        <v>45</v>
      </c>
      <c r="C2" s="64" t="s">
        <v>12</v>
      </c>
      <c r="D2" s="65"/>
      <c r="E2" s="66"/>
      <c r="F2" s="32" t="s">
        <v>13</v>
      </c>
      <c r="G2" s="33"/>
    </row>
    <row r="3" spans="1:25" ht="135" x14ac:dyDescent="0.25">
      <c r="A3" s="31">
        <v>1</v>
      </c>
      <c r="B3" s="31" t="s">
        <v>46</v>
      </c>
      <c r="C3" s="61">
        <f>т2!I26</f>
        <v>9248.48</v>
      </c>
      <c r="D3" s="62"/>
      <c r="E3" s="63"/>
      <c r="F3" s="34"/>
      <c r="G3" s="35"/>
      <c r="Y3" s="36"/>
    </row>
    <row r="4" spans="1:25" ht="15.75" x14ac:dyDescent="0.2">
      <c r="A4" s="31">
        <v>2</v>
      </c>
      <c r="B4" s="31" t="s">
        <v>47</v>
      </c>
      <c r="C4" s="61">
        <f>C3*20%</f>
        <v>1849.6959999999999</v>
      </c>
      <c r="D4" s="62"/>
      <c r="E4" s="63"/>
      <c r="F4" s="34"/>
      <c r="G4" s="35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31">
        <v>3</v>
      </c>
      <c r="B5" s="31" t="s">
        <v>48</v>
      </c>
      <c r="C5" s="61">
        <f>C4+C3</f>
        <v>11098.175999999999</v>
      </c>
      <c r="D5" s="62"/>
      <c r="E5" s="63"/>
      <c r="F5" s="37"/>
      <c r="G5" s="38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31">
        <v>4</v>
      </c>
      <c r="B6" s="31" t="s">
        <v>49</v>
      </c>
      <c r="C6" s="6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14903.502543159218</v>
      </c>
      <c r="D6" s="62"/>
      <c r="E6" s="63"/>
      <c r="F6" s="37"/>
      <c r="G6" s="38"/>
    </row>
    <row r="7" spans="1:25" ht="75" x14ac:dyDescent="0.2">
      <c r="A7" s="31">
        <v>5</v>
      </c>
      <c r="B7" s="31" t="s">
        <v>50</v>
      </c>
      <c r="C7" s="67">
        <v>0</v>
      </c>
      <c r="D7" s="68"/>
      <c r="E7" s="69"/>
      <c r="F7" s="34"/>
      <c r="G7" s="35"/>
      <c r="H7" s="39">
        <f>C5/1000</f>
        <v>11.098175999999999</v>
      </c>
      <c r="I7" s="39">
        <f>C18</f>
        <v>14.903502543159219</v>
      </c>
      <c r="X7" s="39"/>
    </row>
    <row r="8" spans="1:25" ht="45" x14ac:dyDescent="0.2">
      <c r="A8" s="31">
        <v>6</v>
      </c>
      <c r="B8" s="31" t="s">
        <v>51</v>
      </c>
      <c r="C8" s="61">
        <f>C5-C7</f>
        <v>11098.175999999999</v>
      </c>
      <c r="D8" s="62"/>
      <c r="E8" s="63"/>
      <c r="F8" s="34"/>
      <c r="G8" s="35"/>
    </row>
    <row r="9" spans="1:25" ht="90" x14ac:dyDescent="0.25">
      <c r="A9" s="31">
        <v>7</v>
      </c>
      <c r="B9" s="31" t="s">
        <v>52</v>
      </c>
      <c r="C9" s="61">
        <f>SUM(C10:E15)</f>
        <v>8133.3723200000004</v>
      </c>
      <c r="D9" s="62"/>
      <c r="E9" s="63"/>
      <c r="F9" s="40"/>
      <c r="G9" s="41"/>
      <c r="X9" s="42"/>
    </row>
    <row r="10" spans="1:25" ht="15" x14ac:dyDescent="0.2">
      <c r="A10" s="31">
        <v>7.1</v>
      </c>
      <c r="B10" s="31" t="s">
        <v>53</v>
      </c>
      <c r="C10" s="61">
        <v>0</v>
      </c>
      <c r="D10" s="62"/>
      <c r="E10" s="63"/>
      <c r="F10" s="34"/>
      <c r="G10" s="35"/>
    </row>
    <row r="11" spans="1:25" ht="15" x14ac:dyDescent="0.2">
      <c r="A11" s="31">
        <v>7.2</v>
      </c>
      <c r="B11" s="31" t="s">
        <v>54</v>
      </c>
      <c r="C11" s="61">
        <v>0</v>
      </c>
      <c r="D11" s="62"/>
      <c r="E11" s="63"/>
      <c r="F11" s="43"/>
      <c r="G11" s="44"/>
    </row>
    <row r="12" spans="1:25" ht="15" x14ac:dyDescent="0.2">
      <c r="A12" s="31">
        <v>7.3</v>
      </c>
      <c r="B12" s="31" t="s">
        <v>55</v>
      </c>
      <c r="C12" s="61">
        <v>0</v>
      </c>
      <c r="D12" s="62"/>
      <c r="E12" s="63"/>
      <c r="F12" s="43"/>
      <c r="G12" s="44"/>
    </row>
    <row r="13" spans="1:25" ht="15.75" x14ac:dyDescent="0.25">
      <c r="A13" s="31">
        <v>7.4</v>
      </c>
      <c r="B13" s="31" t="s">
        <v>56</v>
      </c>
      <c r="C13" s="61">
        <f>H13*1000</f>
        <v>0</v>
      </c>
      <c r="D13" s="62"/>
      <c r="E13" s="63"/>
      <c r="F13" s="34"/>
      <c r="G13" s="35"/>
      <c r="H13" s="45">
        <v>0</v>
      </c>
      <c r="I13" s="45">
        <v>0.20638435999999999</v>
      </c>
      <c r="J13" s="45">
        <v>7.4288441900000004</v>
      </c>
    </row>
    <row r="14" spans="1:25" ht="15" x14ac:dyDescent="0.2">
      <c r="A14" s="31">
        <v>7.5</v>
      </c>
      <c r="B14" s="31" t="s">
        <v>57</v>
      </c>
      <c r="C14" s="61">
        <v>470</v>
      </c>
      <c r="D14" s="62"/>
      <c r="E14" s="63"/>
      <c r="F14" s="34"/>
      <c r="G14" s="35"/>
    </row>
    <row r="15" spans="1:25" ht="15" x14ac:dyDescent="0.2">
      <c r="A15" s="31">
        <v>7.6</v>
      </c>
      <c r="B15" s="31" t="s">
        <v>65</v>
      </c>
      <c r="C15" s="61">
        <v>7663.3723200000004</v>
      </c>
      <c r="D15" s="62"/>
      <c r="E15" s="63"/>
      <c r="F15" s="34"/>
      <c r="G15" s="35"/>
    </row>
    <row r="16" spans="1:25" ht="15" x14ac:dyDescent="0.2">
      <c r="A16" s="31">
        <v>7.7</v>
      </c>
      <c r="B16" s="31" t="s">
        <v>71</v>
      </c>
      <c r="C16" s="61">
        <v>0</v>
      </c>
      <c r="D16" s="62"/>
      <c r="E16" s="63"/>
      <c r="F16" s="34"/>
      <c r="G16" s="35"/>
    </row>
    <row r="17" spans="1:26" ht="15" x14ac:dyDescent="0.2">
      <c r="A17" s="31">
        <v>7.8</v>
      </c>
      <c r="B17" s="31" t="s">
        <v>72</v>
      </c>
      <c r="C17" s="61">
        <v>0</v>
      </c>
      <c r="D17" s="62"/>
      <c r="E17" s="63"/>
      <c r="F17" s="34"/>
      <c r="G17" s="35"/>
    </row>
    <row r="18" spans="1:26" ht="75" x14ac:dyDescent="0.2">
      <c r="A18" s="31">
        <v>8</v>
      </c>
      <c r="B18" s="31" t="s">
        <v>58</v>
      </c>
      <c r="C18" s="61">
        <f>C6/1000</f>
        <v>14.903502543159219</v>
      </c>
      <c r="D18" s="62"/>
      <c r="E18" s="63"/>
      <c r="F18" s="34"/>
      <c r="G18" s="35"/>
    </row>
    <row r="19" spans="1:26" ht="105" x14ac:dyDescent="0.2">
      <c r="A19" s="31">
        <v>9</v>
      </c>
      <c r="B19" s="31" t="s">
        <v>59</v>
      </c>
      <c r="C19" s="61">
        <v>0</v>
      </c>
      <c r="D19" s="62"/>
      <c r="E19" s="63"/>
      <c r="F19" s="46"/>
      <c r="G19" s="4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8"/>
    </row>
    <row r="20" spans="1:26" ht="30" x14ac:dyDescent="0.2">
      <c r="A20" s="31">
        <v>10</v>
      </c>
      <c r="B20" s="31" t="s">
        <v>60</v>
      </c>
      <c r="C20" s="61">
        <f>(C19+C18)*1000</f>
        <v>14903.502543159218</v>
      </c>
      <c r="D20" s="62"/>
      <c r="E20" s="63"/>
      <c r="F20" s="34"/>
      <c r="G20" s="35"/>
      <c r="X20" s="39"/>
      <c r="Y20" s="49"/>
      <c r="Z20" s="50"/>
    </row>
    <row r="21" spans="1:26" x14ac:dyDescent="0.2">
      <c r="X21" s="39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Басалаева Татьяна Павловна</cp:lastModifiedBy>
  <cp:revision>0</cp:revision>
  <dcterms:created xsi:type="dcterms:W3CDTF">2019-02-19T08:32:44Z</dcterms:created>
  <dcterms:modified xsi:type="dcterms:W3CDTF">2021-03-16T15:02:42Z</dcterms:modified>
</cp:coreProperties>
</file>