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497\"/>
    </mc:Choice>
  </mc:AlternateContent>
  <bookViews>
    <workbookView xWindow="0" yWindow="0" windowWidth="14895" windowHeight="11445" activeTab="1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16" i="6" l="1"/>
  <c r="C16" i="5"/>
  <c r="C16" i="4"/>
  <c r="C16" i="3"/>
  <c r="C16" i="2"/>
  <c r="J16" i="1"/>
  <c r="C3" i="8" l="1"/>
  <c r="C4" i="8" s="1"/>
  <c r="C5" i="8" s="1"/>
  <c r="C15" i="8"/>
  <c r="C14" i="8"/>
  <c r="C13" i="8"/>
  <c r="C12" i="8"/>
  <c r="C9" i="8"/>
  <c r="C8" i="8" l="1"/>
  <c r="H7" i="8"/>
  <c r="C6" i="8"/>
  <c r="C18" i="8" s="1"/>
  <c r="A8" i="6"/>
  <c r="A8" i="5"/>
  <c r="A8" i="4"/>
  <c r="A8" i="3"/>
  <c r="A8" i="2"/>
  <c r="C20" i="8" l="1"/>
  <c r="I7" i="8"/>
  <c r="I22" i="3"/>
  <c r="I21" i="3"/>
  <c r="E23" i="5"/>
  <c r="E21" i="5"/>
  <c r="I22" i="5"/>
  <c r="I23" i="5"/>
  <c r="I20" i="5" l="1"/>
  <c r="I20" i="3"/>
  <c r="I21" i="5" l="1"/>
  <c r="I24" i="5"/>
  <c r="I25" i="5" l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<sst xmlns="http://schemas.openxmlformats.org/spreadsheetml/2006/main" count="858" uniqueCount="79">
  <si>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</si>
  <si>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</si>
  <si>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</si>
  <si>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</si>
  <si>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</si>
  <si>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</si>
  <si>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</si>
  <si>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</si>
  <si>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</si>
  <si>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</si>
  <si>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</si>
  <si>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</si>
  <si>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</si>
  <si>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</si>
  <si>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</si>
  <si>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</si>
  <si>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</si>
  <si>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</si>
  <si>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</si>
  <si>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</si>
  <si>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</si>
  <si>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</si>
  <si>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</si>
  <si>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</si>
  <si>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</si>
  <si>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</si>
  <si>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</si>
  <si>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</si>
  <si>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</si>
  <si>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</si>
  <si>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</si>
  <si>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</si>
  <si>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</si>
  <si>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</si>
  <si>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</si>
  <si>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</si>
  <si>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</si>
  <si>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</si>
  <si>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</si>
  <si>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</si>
  <si>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</si>
  <si>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</si>
  <si>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</si>
  <si>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</si>
  <si>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</si>
  <si>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</si>
  <si>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</si>
  <si>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</si>
  <si>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</si>
  <si>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</si>
  <si>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</si>
  <si>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</si>
  <si>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</si>
  <si>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</si>
  <si>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</si>
  <si>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</si>
  <si>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</si>
  <si>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</si>
  <si>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 xml:space="preserve">Наименование инвестиционного проекта: Разукрупнение сетей ВЛ 0,4 кВ от ТП 214-25 (инв. № 5116221) и строительство дополнительной КТПН 15/0,4 кВ мощностью трансформатора 400 кВА, КЛ 15 кВ от ВЛ 15-214 (инв. № 5115270) протяженностью 0,250 км,  КЛ 0,4 кВ протяженностью около 0,05 км от КТПН-новой в п. Лесное Гурьевского района  </t>
  </si>
  <si>
    <t>Идентификатор инвестиционного проекта: L_20-0497</t>
  </si>
  <si>
    <t xml:space="preserve">УНЦ КТП  блочного типа (бетонные, сэндвич-панели) 6-20 кВ </t>
  </si>
  <si>
    <t>Э3-07-1</t>
  </si>
  <si>
    <t>1 т-р 400 кВА</t>
  </si>
  <si>
    <t>95 мм2, алюминий</t>
  </si>
  <si>
    <t>К1-04-2</t>
  </si>
  <si>
    <t xml:space="preserve">УНЦ КЛ 0,4 кВ </t>
  </si>
  <si>
    <t>120 мм2, алюминий, 4 жилы</t>
  </si>
  <si>
    <t>К3-07-1</t>
  </si>
  <si>
    <t>одна цепь КЛ благоустройство по трассе с учетом восстановления газонов</t>
  </si>
  <si>
    <t>Б2-01-3</t>
  </si>
  <si>
    <t>Б2-02-3</t>
  </si>
  <si>
    <t xml:space="preserve">Затраты на проектно-изыскательские работы для отдельных элементов электрических сетей </t>
  </si>
  <si>
    <t>от 1,1 до 5,9</t>
  </si>
  <si>
    <t>1 объект</t>
  </si>
  <si>
    <t>П6-06</t>
  </si>
  <si>
    <t>Год раскрытия информации: 2021</t>
  </si>
  <si>
    <t>2024г.</t>
  </si>
  <si>
    <t>2025г.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</si>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</sst>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0" fillId="0" borderId="9" xfId="0" applyBorder="1"/>
    <xf numFmtId="2" fontId="0" fillId="0" borderId="9" xfId="0" applyNumberFormat="1" applyBorder="1"/>
    <xf numFmtId="4" fontId="0" fillId="0" borderId="9" xfId="0" applyNumberFormat="1" applyBorder="1"/>
    <xf numFmtId="0" fontId="14" fillId="0" borderId="9" xfId="0" applyFont="1" applyBorder="1" applyAlignment="1">
      <alignment vertical="center"/>
    </xf>
    <xf numFmtId="0" fontId="0" fillId="4" borderId="9" xfId="0" applyFill="1" applyBorder="1"/>
    <xf numFmtId="0" fontId="1" fillId="0" borderId="0" xfId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4" fontId="0" fillId="0" borderId="0" xfId="0" applyNumberFormat="1" applyBorder="1"/>
    <xf numFmtId="0" fontId="14" fillId="0" borderId="0" xfId="0" applyFont="1" applyBorder="1" applyAlignment="1">
      <alignment vertical="center"/>
    </xf>
    <xf numFmtId="0" fontId="0" fillId="4" borderId="0" xfId="0" applyFill="1" applyBorder="1"/>
    <xf numFmtId="166" fontId="1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7" fontId="17" fillId="0" borderId="9" xfId="0" applyNumberFormat="1" applyFont="1" applyFill="1" applyBorder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58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59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57" t="s">
        <v>78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 xml:space="preserve">Наименование инвестиционного проекта: Разукрупнение сетей ВЛ 0,4 кВ от ТП 214-25 (инв. № 5116221) и строительство дополнительной КТПН 15/0,4 кВ мощностью трансформатора 400 кВА, КЛ 15 кВ от ВЛ 15-214 (инв. № 5115270) протяженностью 0,250 км,  КЛ 0,4 кВ протяженностью около 0,05 км от КТПН-новой в п. Лесное Гурьевского района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L_20-0497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Разукрупнение сетей ВЛ 0,4 кВ от ТП 214-25 (инв. № 5116221) и строительство дополнительной КТПН 15/0,4 кВ мощностью трансформатора 400 кВА, КЛ 15 кВ от ВЛ 15-214 (инв. № 5115270) протяженностью 0,250 км,  КЛ 0,4 кВ протяженностью около 0,05 км от КТПН-новой в п. Лесное Гурьевского района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2" customFormat="1" ht="50.1" customHeight="1" x14ac:dyDescent="0.2">
      <c r="A20" s="11">
        <v>1</v>
      </c>
      <c r="B20" s="11" t="s">
        <v>60</v>
      </c>
      <c r="C20" s="11">
        <v>15</v>
      </c>
      <c r="D20" s="11" t="s">
        <v>62</v>
      </c>
      <c r="E20" s="12">
        <v>1</v>
      </c>
      <c r="F20" s="11" t="s">
        <v>57</v>
      </c>
      <c r="G20" s="11" t="s">
        <v>61</v>
      </c>
      <c r="H20" s="13">
        <v>5146</v>
      </c>
      <c r="I20" s="13">
        <f>H20*E20*Q20</f>
        <v>5403.3</v>
      </c>
      <c r="J20" s="11"/>
      <c r="K20" s="11"/>
      <c r="L20" s="12"/>
      <c r="M20" s="11"/>
      <c r="N20" s="11"/>
      <c r="O20" s="13"/>
      <c r="P20" s="13"/>
      <c r="Q20" s="22">
        <v>1.05</v>
      </c>
      <c r="R20" s="22" t="s">
        <v>0</v>
      </c>
    </row>
    <row r="21" spans="1:18" s="22" customFormat="1" ht="50.1" customHeight="1" x14ac:dyDescent="0.2">
      <c r="A21" s="11">
        <v>2</v>
      </c>
      <c r="B21" s="11" t="s">
        <v>71</v>
      </c>
      <c r="C21" s="11" t="s">
        <v>26</v>
      </c>
      <c r="D21" s="11" t="s">
        <v>72</v>
      </c>
      <c r="E21" s="12">
        <v>1</v>
      </c>
      <c r="F21" s="11" t="s">
        <v>73</v>
      </c>
      <c r="G21" s="11" t="s">
        <v>74</v>
      </c>
      <c r="H21" s="13">
        <v>300</v>
      </c>
      <c r="I21" s="13">
        <f t="shared" ref="I21" si="0">H21*Q21*E21</f>
        <v>300</v>
      </c>
      <c r="J21" s="11"/>
      <c r="K21" s="11"/>
      <c r="L21" s="12"/>
      <c r="M21" s="11"/>
      <c r="N21" s="11"/>
      <c r="O21" s="13"/>
      <c r="P21" s="13"/>
      <c r="Q21" s="22">
        <v>1</v>
      </c>
      <c r="R21" s="22" t="s">
        <v>0</v>
      </c>
    </row>
    <row r="22" spans="1:18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5703.3</v>
      </c>
      <c r="J22" s="3" t="s">
        <v>0</v>
      </c>
      <c r="K22" s="3" t="s">
        <v>0</v>
      </c>
      <c r="L22" s="4" t="s">
        <v>0</v>
      </c>
      <c r="M22" s="3" t="s">
        <v>0</v>
      </c>
      <c r="N22" s="3" t="s">
        <v>0</v>
      </c>
      <c r="O22" s="5" t="s">
        <v>0</v>
      </c>
      <c r="P22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Разукрупнение сетей ВЛ 0,4 кВ от ТП 214-25 (инв. № 5116221) и строительство дополнительной КТПН 15/0,4 кВ мощностью трансформатора 400 кВА, КЛ 15 кВ от ВЛ 15-214 (инв. № 5115270) протяженностью 0,250 км,  КЛ 0,4 кВ протяженностью около 0,05 км от КТПН-новой в п. Лесное Гурьевского района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Разукрупнение сетей ВЛ 0,4 кВ от ТП 214-25 (инв. № 5116221) и строительство дополнительной КТПН 15/0,4 кВ мощностью трансформатора 400 кВА, КЛ 15 кВ от ВЛ 15-214 (инв. № 5115270) протяженностью 0,250 км,  КЛ 0,4 кВ протяженностью около 0,05 км от КТПН-новой в п. Лесное Гурьевского района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63</v>
      </c>
      <c r="E20" s="12">
        <v>0.25</v>
      </c>
      <c r="F20" s="11" t="s">
        <v>52</v>
      </c>
      <c r="G20" s="11" t="s">
        <v>64</v>
      </c>
      <c r="H20" s="13">
        <v>2037</v>
      </c>
      <c r="I20" s="13">
        <f>H20*E20*Q20</f>
        <v>565.26750000000004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56</v>
      </c>
      <c r="C21" s="11">
        <v>15</v>
      </c>
      <c r="D21" s="11" t="s">
        <v>68</v>
      </c>
      <c r="E21" s="12">
        <f>E20</f>
        <v>0.25</v>
      </c>
      <c r="F21" s="11" t="s">
        <v>54</v>
      </c>
      <c r="G21" s="11" t="s">
        <v>70</v>
      </c>
      <c r="H21" s="13">
        <v>2320</v>
      </c>
      <c r="I21" s="13">
        <f>H21*E21*Q21</f>
        <v>580</v>
      </c>
      <c r="J21" s="11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2" customFormat="1" ht="50.1" customHeight="1" x14ac:dyDescent="0.2">
      <c r="A22" s="11">
        <v>3</v>
      </c>
      <c r="B22" s="11" t="s">
        <v>65</v>
      </c>
      <c r="C22" s="35">
        <v>0.4</v>
      </c>
      <c r="D22" s="11" t="s">
        <v>66</v>
      </c>
      <c r="E22" s="12">
        <v>0.05</v>
      </c>
      <c r="F22" s="11" t="s">
        <v>52</v>
      </c>
      <c r="G22" s="11" t="s">
        <v>67</v>
      </c>
      <c r="H22" s="13">
        <v>618</v>
      </c>
      <c r="I22" s="13">
        <f t="shared" ref="I22:I23" si="0">H22*E22*Q22</f>
        <v>34.299000000000007</v>
      </c>
      <c r="J22" s="35"/>
      <c r="K22" s="11"/>
      <c r="L22" s="12"/>
      <c r="M22" s="11"/>
      <c r="N22" s="11"/>
      <c r="O22" s="13"/>
      <c r="P22" s="13"/>
      <c r="Q22" s="22">
        <v>1.1100000000000001</v>
      </c>
      <c r="R22" s="22" t="s">
        <v>0</v>
      </c>
    </row>
    <row r="23" spans="1:18" s="22" customFormat="1" ht="50.1" customHeight="1" x14ac:dyDescent="0.2">
      <c r="A23" s="11">
        <v>4</v>
      </c>
      <c r="B23" s="11" t="s">
        <v>56</v>
      </c>
      <c r="C23" s="35">
        <v>0.4</v>
      </c>
      <c r="D23" s="11" t="s">
        <v>68</v>
      </c>
      <c r="E23" s="12">
        <f>E22</f>
        <v>0.05</v>
      </c>
      <c r="F23" s="11" t="s">
        <v>54</v>
      </c>
      <c r="G23" s="11" t="s">
        <v>69</v>
      </c>
      <c r="H23" s="13">
        <v>1388</v>
      </c>
      <c r="I23" s="13">
        <f t="shared" si="0"/>
        <v>69.400000000000006</v>
      </c>
      <c r="J23" s="35"/>
      <c r="K23" s="11"/>
      <c r="L23" s="12"/>
      <c r="M23" s="11"/>
      <c r="N23" s="11"/>
      <c r="O23" s="13"/>
      <c r="P23" s="13"/>
      <c r="Q23" s="22">
        <v>1</v>
      </c>
      <c r="R23" s="22" t="s">
        <v>0</v>
      </c>
    </row>
    <row r="24" spans="1:18" s="21" customFormat="1" ht="50.1" customHeight="1" x14ac:dyDescent="0.2">
      <c r="A24" s="11">
        <v>5</v>
      </c>
      <c r="B24" s="11" t="s">
        <v>53</v>
      </c>
      <c r="C24" s="11"/>
      <c r="D24" s="11"/>
      <c r="E24" s="12">
        <v>1</v>
      </c>
      <c r="F24" s="11" t="s">
        <v>54</v>
      </c>
      <c r="G24" s="11" t="s">
        <v>55</v>
      </c>
      <c r="H24" s="13">
        <v>611</v>
      </c>
      <c r="I24" s="13">
        <f>H24*E24*Q24</f>
        <v>611</v>
      </c>
      <c r="J24" s="11"/>
      <c r="K24" s="11"/>
      <c r="L24" s="12"/>
      <c r="M24" s="11"/>
      <c r="N24" s="11"/>
      <c r="O24" s="13"/>
      <c r="P24" s="13"/>
      <c r="Q24" s="21">
        <v>1</v>
      </c>
      <c r="R24" s="21" t="s">
        <v>0</v>
      </c>
    </row>
    <row r="25" spans="1:18" ht="50.1" customHeight="1" x14ac:dyDescent="0.2">
      <c r="A25" s="3">
        <v>6</v>
      </c>
      <c r="B25" s="3" t="s">
        <v>27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1859.9665</v>
      </c>
      <c r="J25" s="3" t="s">
        <v>0</v>
      </c>
      <c r="K25" s="3" t="s">
        <v>0</v>
      </c>
      <c r="L25" s="4" t="s">
        <v>0</v>
      </c>
      <c r="M25" s="3" t="s">
        <v>0</v>
      </c>
      <c r="N25" s="3" t="s">
        <v>0</v>
      </c>
      <c r="O25" s="5" t="s">
        <v>0</v>
      </c>
      <c r="P25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 xml:space="preserve">Наименование инвестиционного проекта: Разукрупнение сетей ВЛ 0,4 кВ от ТП 214-25 (инв. № 5116221) и строительство дополнительной КТПН 15/0,4 кВ мощностью трансформатора 400 кВА, КЛ 15 кВ от ВЛ 15-214 (инв. № 5115270) протяженностью 0,250 км,  КЛ 0,4 кВ протяженностью около 0,05 км от КТПН-новой в п. Лесное Гурьевского района  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L_20-0497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 АО "Янтарьэнерго" ЗЭС от 09.06.2020 № 202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showOutlineSymbols="0" showWhiteSpace="0" zoomScale="85" zoomScaleNormal="85" workbookViewId="0">
      <selection activeCell="G1" sqref="G1:W1048576"/>
    </sheetView>
  </sheetViews>
  <sheetFormatPr defaultRowHeight="14.25" x14ac:dyDescent="0.2"/>
  <cols>
    <col min="1" max="1" width="10" style="36" bestFit="1" customWidth="1"/>
    <col min="2" max="2" width="25" style="36" bestFit="1" customWidth="1"/>
    <col min="3" max="3" width="18.75" style="36" customWidth="1"/>
    <col min="4" max="4" width="4.25" style="36" customWidth="1"/>
    <col min="5" max="5" width="9.125" style="36" customWidth="1"/>
    <col min="6" max="6" width="29.375" style="36" customWidth="1"/>
    <col min="7" max="7" width="11.5" style="36" hidden="1" customWidth="1"/>
    <col min="8" max="23" width="9" style="36" hidden="1" customWidth="1"/>
    <col min="24" max="25" width="9.875" style="36" bestFit="1" customWidth="1"/>
    <col min="26" max="16384" width="9" style="36"/>
  </cols>
  <sheetData>
    <row r="1" spans="1:25" x14ac:dyDescent="0.2">
      <c r="A1" s="36" t="s">
        <v>33</v>
      </c>
    </row>
    <row r="2" spans="1:25" ht="45" x14ac:dyDescent="0.2">
      <c r="A2" s="37" t="s">
        <v>10</v>
      </c>
      <c r="B2" s="37" t="s">
        <v>34</v>
      </c>
      <c r="C2" s="51" t="s">
        <v>12</v>
      </c>
      <c r="D2" s="52"/>
      <c r="E2" s="53"/>
      <c r="F2" s="23" t="s">
        <v>13</v>
      </c>
      <c r="G2" s="29"/>
    </row>
    <row r="3" spans="1:25" ht="135" x14ac:dyDescent="0.25">
      <c r="A3" s="37">
        <v>1</v>
      </c>
      <c r="B3" s="37" t="s">
        <v>35</v>
      </c>
      <c r="C3" s="48">
        <f>т3!I22+т5!I25</f>
        <v>7563.2664999999997</v>
      </c>
      <c r="D3" s="49"/>
      <c r="E3" s="50"/>
      <c r="F3" s="24"/>
      <c r="G3" s="30"/>
      <c r="Y3" s="15"/>
    </row>
    <row r="4" spans="1:25" ht="15.75" x14ac:dyDescent="0.2">
      <c r="A4" s="37">
        <v>2</v>
      </c>
      <c r="B4" s="37" t="s">
        <v>36</v>
      </c>
      <c r="C4" s="48">
        <f>C3*20%</f>
        <v>1512.6532999999999</v>
      </c>
      <c r="D4" s="49"/>
      <c r="E4" s="50"/>
      <c r="F4" s="24"/>
      <c r="G4" s="3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7">
        <v>3</v>
      </c>
      <c r="B5" s="37" t="s">
        <v>37</v>
      </c>
      <c r="C5" s="48">
        <f>C4+C3</f>
        <v>9075.9197999999997</v>
      </c>
      <c r="D5" s="49"/>
      <c r="E5" s="50"/>
      <c r="F5" s="25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37">
        <v>4</v>
      </c>
      <c r="B6" s="37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11116.049061089341</v>
      </c>
      <c r="D6" s="49"/>
      <c r="E6" s="50"/>
      <c r="F6" s="25"/>
      <c r="G6" s="31"/>
    </row>
    <row r="7" spans="1:25" ht="75" x14ac:dyDescent="0.2">
      <c r="A7" s="37">
        <v>5</v>
      </c>
      <c r="B7" s="37" t="s">
        <v>39</v>
      </c>
      <c r="C7" s="54">
        <v>0</v>
      </c>
      <c r="D7" s="55"/>
      <c r="E7" s="56"/>
      <c r="F7" s="24"/>
      <c r="G7" s="30"/>
      <c r="H7" s="10">
        <f>C5/1000</f>
        <v>9.0759197999999994</v>
      </c>
      <c r="I7" s="10">
        <f>C18</f>
        <v>11.116049061089342</v>
      </c>
      <c r="X7" s="10"/>
    </row>
    <row r="8" spans="1:25" ht="45" x14ac:dyDescent="0.2">
      <c r="A8" s="37">
        <v>6</v>
      </c>
      <c r="B8" s="37" t="s">
        <v>40</v>
      </c>
      <c r="C8" s="48">
        <f>C5-C7</f>
        <v>9075.9197999999997</v>
      </c>
      <c r="D8" s="49"/>
      <c r="E8" s="50"/>
      <c r="F8" s="24"/>
      <c r="G8" s="30"/>
    </row>
    <row r="9" spans="1:25" ht="90" x14ac:dyDescent="0.25">
      <c r="A9" s="37">
        <v>7</v>
      </c>
      <c r="B9" s="37" t="s">
        <v>41</v>
      </c>
      <c r="C9" s="48">
        <f>SUM(C10:E15)</f>
        <v>2793.5045299999997</v>
      </c>
      <c r="D9" s="49"/>
      <c r="E9" s="50"/>
      <c r="F9" s="26"/>
      <c r="G9" s="32"/>
      <c r="X9" s="14"/>
    </row>
    <row r="10" spans="1:25" ht="15" x14ac:dyDescent="0.2">
      <c r="A10" s="37">
        <v>7.1</v>
      </c>
      <c r="B10" s="37" t="s">
        <v>42</v>
      </c>
      <c r="C10" s="48">
        <v>0</v>
      </c>
      <c r="D10" s="49"/>
      <c r="E10" s="50"/>
      <c r="F10" s="24"/>
      <c r="G10" s="30"/>
    </row>
    <row r="11" spans="1:25" ht="15" x14ac:dyDescent="0.2">
      <c r="A11" s="37">
        <v>7.2</v>
      </c>
      <c r="B11" s="37" t="s">
        <v>43</v>
      </c>
      <c r="C11" s="48">
        <v>0</v>
      </c>
      <c r="D11" s="49"/>
      <c r="E11" s="50"/>
      <c r="F11" s="27"/>
      <c r="G11" s="33"/>
    </row>
    <row r="12" spans="1:25" ht="15" x14ac:dyDescent="0.2">
      <c r="A12" s="37">
        <v>7.3</v>
      </c>
      <c r="B12" s="37" t="s">
        <v>44</v>
      </c>
      <c r="C12" s="48">
        <f>G13*1000</f>
        <v>0</v>
      </c>
      <c r="D12" s="49"/>
      <c r="E12" s="50"/>
      <c r="F12" s="27"/>
      <c r="G12" s="33"/>
    </row>
    <row r="13" spans="1:25" ht="15.75" x14ac:dyDescent="0.25">
      <c r="A13" s="37">
        <v>7.4</v>
      </c>
      <c r="B13" s="37" t="s">
        <v>45</v>
      </c>
      <c r="C13" s="48">
        <f>H13*1000</f>
        <v>2793.5045299999997</v>
      </c>
      <c r="D13" s="49"/>
      <c r="E13" s="50"/>
      <c r="F13" s="24"/>
      <c r="G13" s="38">
        <v>0</v>
      </c>
      <c r="H13" s="38">
        <v>2.7935045299999999</v>
      </c>
      <c r="I13" s="38">
        <v>0</v>
      </c>
      <c r="J13" s="38">
        <v>0</v>
      </c>
    </row>
    <row r="14" spans="1:25" ht="15" x14ac:dyDescent="0.2">
      <c r="A14" s="37">
        <v>7.5</v>
      </c>
      <c r="B14" s="37" t="s">
        <v>46</v>
      </c>
      <c r="C14" s="48">
        <f>I13*1000</f>
        <v>0</v>
      </c>
      <c r="D14" s="49"/>
      <c r="E14" s="50"/>
      <c r="F14" s="24"/>
      <c r="G14" s="30"/>
    </row>
    <row r="15" spans="1:25" ht="15" x14ac:dyDescent="0.2">
      <c r="A15" s="37">
        <v>7.6</v>
      </c>
      <c r="B15" s="37" t="s">
        <v>50</v>
      </c>
      <c r="C15" s="48">
        <f>J13*1000</f>
        <v>0</v>
      </c>
      <c r="D15" s="49"/>
      <c r="E15" s="50"/>
      <c r="F15" s="24"/>
      <c r="G15" s="30"/>
    </row>
    <row r="16" spans="1:25" ht="15" x14ac:dyDescent="0.2">
      <c r="A16" s="37">
        <v>7.7</v>
      </c>
      <c r="B16" s="37" t="s">
        <v>76</v>
      </c>
      <c r="C16" s="48">
        <v>0</v>
      </c>
      <c r="D16" s="49"/>
      <c r="E16" s="50"/>
      <c r="F16" s="24"/>
      <c r="G16" s="30"/>
    </row>
    <row r="17" spans="1:26" ht="15" x14ac:dyDescent="0.2">
      <c r="A17" s="37">
        <v>7.8</v>
      </c>
      <c r="B17" s="37" t="s">
        <v>77</v>
      </c>
      <c r="C17" s="48">
        <v>0</v>
      </c>
      <c r="D17" s="49"/>
      <c r="E17" s="50"/>
      <c r="F17" s="24"/>
      <c r="G17" s="30"/>
    </row>
    <row r="18" spans="1:26" ht="75" x14ac:dyDescent="0.2">
      <c r="A18" s="37">
        <v>8</v>
      </c>
      <c r="B18" s="37" t="s">
        <v>47</v>
      </c>
      <c r="C18" s="48">
        <f>C6/1000</f>
        <v>11.116049061089342</v>
      </c>
      <c r="D18" s="49"/>
      <c r="E18" s="50"/>
      <c r="F18" s="24"/>
      <c r="G18" s="30"/>
    </row>
    <row r="19" spans="1:26" ht="105" x14ac:dyDescent="0.2">
      <c r="A19" s="37">
        <v>9</v>
      </c>
      <c r="B19" s="37" t="s">
        <v>48</v>
      </c>
      <c r="C19" s="48">
        <v>0</v>
      </c>
      <c r="D19" s="49"/>
      <c r="E19" s="50"/>
      <c r="F19" s="28"/>
      <c r="G19" s="34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9"/>
    </row>
    <row r="20" spans="1:26" ht="30" x14ac:dyDescent="0.2">
      <c r="A20" s="37">
        <v>10</v>
      </c>
      <c r="B20" s="37" t="s">
        <v>49</v>
      </c>
      <c r="C20" s="48">
        <f>(C19+C18)*1000</f>
        <v>11116.049061089341</v>
      </c>
      <c r="D20" s="49"/>
      <c r="E20" s="50"/>
      <c r="F20" s="24"/>
      <c r="G20" s="30"/>
      <c r="X20" s="10"/>
      <c r="Y20" s="17"/>
      <c r="Z20" s="16"/>
    </row>
    <row r="21" spans="1:26" x14ac:dyDescent="0.2">
      <c r="X21" s="10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2021-03-16T12:17:43Z</dcterms:modified>
</cp:coreProperties>
</file>