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999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C5" i="8" l="1"/>
  <c r="C13" i="8"/>
  <c r="J16" i="6" l="1"/>
  <c r="C16" i="6"/>
  <c r="J16" i="5"/>
  <c r="C16" i="5"/>
  <c r="J16" i="4"/>
  <c r="C16" i="4"/>
  <c r="J16" i="3"/>
  <c r="C16" i="3"/>
  <c r="J16" i="2"/>
  <c r="C16" i="2"/>
  <c r="A8" i="6" l="1"/>
  <c r="A8" i="5"/>
  <c r="A8" i="4"/>
  <c r="A8" i="3"/>
  <c r="A8" i="2"/>
  <c r="E27" i="4" l="1"/>
  <c r="E26" i="4"/>
  <c r="E25" i="4"/>
  <c r="I25" i="4"/>
  <c r="E24" i="4"/>
  <c r="E22" i="4"/>
  <c r="E21" i="4"/>
  <c r="I28" i="4" l="1"/>
  <c r="I26" i="4"/>
  <c r="I24" i="4"/>
  <c r="I23" i="4"/>
  <c r="I22" i="4"/>
  <c r="I21" i="4"/>
  <c r="I20" i="4"/>
  <c r="I20" i="3"/>
  <c r="I21" i="3" s="1"/>
  <c r="C9" i="8" l="1"/>
  <c r="I27" i="4" l="1"/>
  <c r="I29" i="4" l="1"/>
  <c r="C3" i="8" l="1"/>
  <c r="C4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<sst xmlns="http://schemas.openxmlformats.org/spreadsheetml/2006/main" count="873" uniqueCount="81">
  <si>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</si>
  <si>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</si>
  <si>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</si>
  <si>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</si>
  <si>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</si>
  <si>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</si>
  <si>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</si>
  <si>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</si>
  <si>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</si>
  <si>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</si>
  <si>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</si>
  <si>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</si>
  <si>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</si>
  <si>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</si>
  <si>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</si>
  <si>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</si>
  <si>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</si>
  <si>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</si>
  <si>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</si>
  <si>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</si>
  <si>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</si>
  <si>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</si>
  <si>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</si>
  <si>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</si>
  <si>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</si>
  <si>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</si>
  <si>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</si>
  <si>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</si>
  <si>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</si>
  <si>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</si>
  <si>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</si>
  <si>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</si>
  <si>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</si>
  <si>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</si>
  <si>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</si>
  <si>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</si>
  <si>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</si>
  <si>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</si>
  <si>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</si>
  <si>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</si>
  <si>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</si>
  <si>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</si>
  <si>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</si>
  <si>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</si>
  <si>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</si>
  <si>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</si>
  <si>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</si>
  <si>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</si>
  <si>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</si>
  <si>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</si>
  <si>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</si>
  <si>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</si>
  <si>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</si>
  <si>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1 ед.</t>
  </si>
  <si>
    <t>от 1,1 до 5,9</t>
  </si>
  <si>
    <t>П6-06</t>
  </si>
  <si>
    <t xml:space="preserve">УНЦ КТП мачтового (шкафного, столбового) типа с одним трансформатором 6-20 кВ </t>
  </si>
  <si>
    <t>6_20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</si>
  <si>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</si>
  <si>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</si>
  <si>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</si>
  <si>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</si>
  <si>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</si>
  <si>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</si>
  <si>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</si>
  <si>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</si>
  <si>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Л1-01-1</t>
  </si>
  <si>
    <t>Л3-01-1</t>
  </si>
  <si>
    <t>СИП-4, 50мм2 / -мм2</t>
  </si>
  <si>
    <t>Л7-37-4</t>
  </si>
  <si>
    <t>63 кВА</t>
  </si>
  <si>
    <t>Э2-04</t>
  </si>
  <si>
    <t>СИП-3, 50мм2 / -мм2</t>
  </si>
  <si>
    <t>Л7-03-3</t>
  </si>
  <si>
    <t>СИП-4, 70мм2 / -мм2</t>
  </si>
  <si>
    <t>Л7-38-4</t>
  </si>
  <si>
    <t>Идентификатор инвестиционного проекта: L_2999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</si>
  <si>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</si>
  <si>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t>
  </si>
  <si>
    <t>Решение от утверждении инвестиционной программы отсутствует</t>
  </si>
  <si>
    <t>Наименование инвестиционного проекта: Реконструкция ВЛ 0,4 кВ Л-3 от ТП 15/0,4 кВ № 83-13 (инв. № 5114647) с заменой провода протяженностью около 1375 м, демонтаж провода ВЛ 0,4кВ протяженностью 212 м, с разукрупнением сетей и строительством дополнительной СТП 15/0,4кВ с трансформатором мощностью 63 кВА, ВЛ 15кВ от ВЛ 15-83 (инв. № 5114525) протяженностью 700 м, ВЛИ 0,4кВ протяженностью 20 м в п. Новая Деревня Полесского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</si>
</sst>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6" t="s">
        <v>77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7" t="s">
        <v>80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7" t="s">
        <v>76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21.75" customHeight="1" x14ac:dyDescent="0.2">
      <c r="A11" s="47" t="s">
        <v>79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7.25" customHeight="1" x14ac:dyDescent="0.2">
      <c r="A16" s="44" t="s">
        <v>0</v>
      </c>
      <c r="B16" s="44" t="s">
        <v>0</v>
      </c>
      <c r="C16" s="45" t="s">
        <v>78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">
        <v>78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A4" zoomScale="85" zoomScaleNormal="85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2" t="str">
        <f>т1!A9</f>
        <v>Наименование инвестиционного проекта: Реконструкция ВЛ 0,4 кВ Л-3 от ТП 15/0,4 кВ № 83-13 (инв. № 5114647) с заменой провода протяженностью около 1375 м, демонтаж провода ВЛ 0,4кВ протяженностью 212 м, с разукрупнением сетей и строительством дополнительной СТП 15/0,4кВ с трансформатором мощностью 63 кВА, ВЛ 15кВ от ВЛ 15-83 (инв. № 5114525) протяженностью 700 м, ВЛИ 0,4кВ протяженностью 20 м в п. Новая Деревня Полесского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2" t="str">
        <f>т1!A10</f>
        <v>Идентификатор инвестиционного проекта: L_2999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6.5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>Наименование инвестиционного проекта: Реконструкция ВЛ 0,4 кВ Л-3 от ТП 15/0,4 кВ № 83-13 (инв. № 5114647) с заменой провода протяженностью около 1375 м, демонтаж провода ВЛ 0,4кВ протяженностью 212 м, с разукрупнением сетей и строительством дополнительной СТП 15/0,4кВ с трансформатором мощностью 63 кВА, ВЛ 15кВ от ВЛ 15-83 (инв. № 5114525) протяженностью 700 м, ВЛИ 0,4кВ протяженностью 20 м в п. Новая Деревня Полесского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L_2999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51.75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3" customFormat="1" ht="69" customHeight="1" x14ac:dyDescent="0.2">
      <c r="A20" s="11">
        <v>1</v>
      </c>
      <c r="B20" s="11" t="s">
        <v>56</v>
      </c>
      <c r="C20" s="11" t="s">
        <v>57</v>
      </c>
      <c r="D20" s="11" t="s">
        <v>70</v>
      </c>
      <c r="E20" s="12">
        <v>1</v>
      </c>
      <c r="F20" s="11" t="s">
        <v>53</v>
      </c>
      <c r="G20" s="11" t="s">
        <v>71</v>
      </c>
      <c r="H20" s="13">
        <v>617</v>
      </c>
      <c r="I20" s="13">
        <f>H20*E20*Q20</f>
        <v>647.85</v>
      </c>
      <c r="J20" s="11"/>
      <c r="K20" s="11"/>
      <c r="L20" s="12"/>
      <c r="M20" s="11"/>
      <c r="N20" s="11"/>
      <c r="O20" s="13"/>
      <c r="P20" s="13"/>
      <c r="Q20" s="23">
        <v>1.05</v>
      </c>
      <c r="R20" s="23" t="s">
        <v>0</v>
      </c>
    </row>
    <row r="21" spans="1:18" ht="50.1" customHeight="1" x14ac:dyDescent="0.2">
      <c r="A21" s="3" t="s">
        <v>0</v>
      </c>
      <c r="B21" s="3" t="s">
        <v>29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SUM(I20)</f>
        <v>647.85</v>
      </c>
      <c r="J21" s="3"/>
      <c r="K21" s="3"/>
      <c r="L21" s="4"/>
      <c r="M21" s="3"/>
      <c r="N21" s="3"/>
      <c r="O21" s="5"/>
      <c r="P21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>Наименование инвестиционного проекта: Реконструкция ВЛ 0,4 кВ Л-3 от ТП 15/0,4 кВ № 83-13 (инв. № 5114647) с заменой провода протяженностью около 1375 м, демонтаж провода ВЛ 0,4кВ протяженностью 212 м, с разукрупнением сетей и строительством дополнительной СТП 15/0,4кВ с трансформатором мощностью 63 кВА, ВЛ 15кВ от ВЛ 15-83 (инв. № 5114525) протяженностью 700 м, ВЛИ 0,4кВ протяженностью 20 м в п. Новая Деревня Полесского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L_2999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6.5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6" customFormat="1" ht="60" x14ac:dyDescent="0.2">
      <c r="A20" s="11">
        <v>1</v>
      </c>
      <c r="B20" s="11" t="s">
        <v>58</v>
      </c>
      <c r="C20" s="24">
        <v>15</v>
      </c>
      <c r="D20" s="11" t="s">
        <v>59</v>
      </c>
      <c r="E20" s="27">
        <v>0.7</v>
      </c>
      <c r="F20" s="11" t="s">
        <v>60</v>
      </c>
      <c r="G20" s="11" t="s">
        <v>61</v>
      </c>
      <c r="H20" s="13">
        <v>767</v>
      </c>
      <c r="I20" s="13">
        <f>H20*Q20*E20</f>
        <v>950.31299999999987</v>
      </c>
      <c r="J20" s="24"/>
      <c r="K20" s="11"/>
      <c r="L20" s="25"/>
      <c r="M20" s="11"/>
      <c r="N20" s="11"/>
      <c r="O20" s="13"/>
      <c r="P20" s="13"/>
      <c r="Q20" s="26">
        <v>1.77</v>
      </c>
      <c r="R20" s="26" t="s">
        <v>0</v>
      </c>
    </row>
    <row r="21" spans="1:18" s="26" customFormat="1" ht="45" x14ac:dyDescent="0.2">
      <c r="A21" s="11">
        <v>2</v>
      </c>
      <c r="B21" s="11" t="s">
        <v>62</v>
      </c>
      <c r="C21" s="24">
        <v>15</v>
      </c>
      <c r="D21" s="11" t="s">
        <v>59</v>
      </c>
      <c r="E21" s="27">
        <f>E20</f>
        <v>0.7</v>
      </c>
      <c r="F21" s="11" t="s">
        <v>60</v>
      </c>
      <c r="G21" s="11" t="s">
        <v>63</v>
      </c>
      <c r="H21" s="13">
        <v>699</v>
      </c>
      <c r="I21" s="13">
        <f t="shared" ref="I21:I25" si="0">H21*Q21*E21</f>
        <v>513.76499999999999</v>
      </c>
      <c r="J21" s="24"/>
      <c r="K21" s="11"/>
      <c r="L21" s="27"/>
      <c r="M21" s="11"/>
      <c r="N21" s="11"/>
      <c r="O21" s="13"/>
      <c r="P21" s="13"/>
      <c r="Q21" s="26">
        <v>1.05</v>
      </c>
      <c r="R21" s="26" t="s">
        <v>0</v>
      </c>
    </row>
    <row r="22" spans="1:18" s="23" customFormat="1" ht="50.1" customHeight="1" x14ac:dyDescent="0.2">
      <c r="A22" s="11">
        <v>3</v>
      </c>
      <c r="B22" s="11" t="s">
        <v>64</v>
      </c>
      <c r="C22" s="11" t="s">
        <v>65</v>
      </c>
      <c r="D22" s="11" t="s">
        <v>72</v>
      </c>
      <c r="E22" s="27">
        <f>E20*3</f>
        <v>2.0999999999999996</v>
      </c>
      <c r="F22" s="11" t="s">
        <v>60</v>
      </c>
      <c r="G22" s="11" t="s">
        <v>73</v>
      </c>
      <c r="H22" s="13">
        <v>400</v>
      </c>
      <c r="I22" s="13">
        <f t="shared" si="0"/>
        <v>881.99999999999989</v>
      </c>
      <c r="J22" s="11"/>
      <c r="K22" s="11"/>
      <c r="L22" s="12"/>
      <c r="M22" s="11"/>
      <c r="N22" s="11"/>
      <c r="O22" s="13"/>
      <c r="P22" s="13"/>
      <c r="Q22" s="23">
        <v>1.05</v>
      </c>
      <c r="R22" s="23" t="s">
        <v>0</v>
      </c>
    </row>
    <row r="23" spans="1:18" s="23" customFormat="1" ht="50.1" customHeight="1" x14ac:dyDescent="0.2">
      <c r="A23" s="11">
        <v>4</v>
      </c>
      <c r="B23" s="11" t="s">
        <v>58</v>
      </c>
      <c r="C23" s="24">
        <v>0.4</v>
      </c>
      <c r="D23" s="11" t="s">
        <v>59</v>
      </c>
      <c r="E23" s="12">
        <v>0.02</v>
      </c>
      <c r="F23" s="11" t="s">
        <v>60</v>
      </c>
      <c r="G23" s="11" t="s">
        <v>66</v>
      </c>
      <c r="H23" s="13">
        <v>499</v>
      </c>
      <c r="I23" s="13">
        <f t="shared" si="0"/>
        <v>17.6646</v>
      </c>
      <c r="J23" s="24"/>
      <c r="K23" s="11"/>
      <c r="L23" s="12"/>
      <c r="M23" s="11"/>
      <c r="N23" s="11"/>
      <c r="O23" s="13"/>
      <c r="P23" s="13"/>
      <c r="Q23" s="23">
        <v>1.77</v>
      </c>
      <c r="R23" s="23" t="s">
        <v>0</v>
      </c>
    </row>
    <row r="24" spans="1:18" s="23" customFormat="1" ht="50.1" customHeight="1" x14ac:dyDescent="0.2">
      <c r="A24" s="11">
        <v>5</v>
      </c>
      <c r="B24" s="11" t="s">
        <v>62</v>
      </c>
      <c r="C24" s="24">
        <v>0.4</v>
      </c>
      <c r="D24" s="11" t="s">
        <v>59</v>
      </c>
      <c r="E24" s="12">
        <f>E23</f>
        <v>0.02</v>
      </c>
      <c r="F24" s="11" t="s">
        <v>60</v>
      </c>
      <c r="G24" s="11" t="s">
        <v>67</v>
      </c>
      <c r="H24" s="13">
        <v>517</v>
      </c>
      <c r="I24" s="13">
        <f t="shared" si="0"/>
        <v>10.857000000000001</v>
      </c>
      <c r="J24" s="24"/>
      <c r="K24" s="11"/>
      <c r="L24" s="27"/>
      <c r="M24" s="11"/>
      <c r="N24" s="11"/>
      <c r="O24" s="13"/>
      <c r="P24" s="13"/>
      <c r="Q24" s="23">
        <v>1.05</v>
      </c>
      <c r="R24" s="23" t="s">
        <v>0</v>
      </c>
    </row>
    <row r="25" spans="1:18" s="23" customFormat="1" ht="50.1" customHeight="1" x14ac:dyDescent="0.2">
      <c r="A25" s="11">
        <v>6</v>
      </c>
      <c r="B25" s="11" t="s">
        <v>64</v>
      </c>
      <c r="C25" s="11" t="s">
        <v>65</v>
      </c>
      <c r="D25" s="11" t="s">
        <v>74</v>
      </c>
      <c r="E25" s="27">
        <f>E23</f>
        <v>0.02</v>
      </c>
      <c r="F25" s="11" t="s">
        <v>60</v>
      </c>
      <c r="G25" s="11" t="s">
        <v>75</v>
      </c>
      <c r="H25" s="13">
        <v>262</v>
      </c>
      <c r="I25" s="13">
        <f t="shared" si="0"/>
        <v>5.5020000000000007</v>
      </c>
      <c r="J25" s="11"/>
      <c r="K25" s="11"/>
      <c r="L25" s="27"/>
      <c r="M25" s="11"/>
      <c r="N25" s="11"/>
      <c r="O25" s="13"/>
      <c r="P25" s="13"/>
      <c r="Q25" s="23">
        <v>1.05</v>
      </c>
      <c r="R25" s="23" t="s">
        <v>0</v>
      </c>
    </row>
    <row r="26" spans="1:18" s="23" customFormat="1" ht="50.1" customHeight="1" x14ac:dyDescent="0.2">
      <c r="A26" s="11">
        <v>7</v>
      </c>
      <c r="B26" s="11" t="s">
        <v>62</v>
      </c>
      <c r="C26" s="24">
        <v>0.4</v>
      </c>
      <c r="D26" s="11" t="s">
        <v>59</v>
      </c>
      <c r="E26" s="27">
        <f>0.3+0.61+0.465</f>
        <v>1.375</v>
      </c>
      <c r="F26" s="11" t="s">
        <v>60</v>
      </c>
      <c r="G26" s="11" t="s">
        <v>67</v>
      </c>
      <c r="H26" s="13">
        <v>517</v>
      </c>
      <c r="I26" s="13">
        <f t="shared" ref="I26" si="1">H26*Q26*E26</f>
        <v>746.41875000000005</v>
      </c>
      <c r="J26" s="24"/>
      <c r="K26" s="11"/>
      <c r="L26" s="27"/>
      <c r="M26" s="11"/>
      <c r="N26" s="11"/>
      <c r="O26" s="13"/>
      <c r="P26" s="13"/>
      <c r="Q26" s="23">
        <v>1.05</v>
      </c>
      <c r="R26" s="23" t="s">
        <v>0</v>
      </c>
    </row>
    <row r="27" spans="1:18" s="21" customFormat="1" ht="50.1" customHeight="1" x14ac:dyDescent="0.2">
      <c r="A27" s="11">
        <v>8</v>
      </c>
      <c r="B27" s="11" t="s">
        <v>64</v>
      </c>
      <c r="C27" s="11" t="s">
        <v>65</v>
      </c>
      <c r="D27" s="11" t="s">
        <v>68</v>
      </c>
      <c r="E27" s="12">
        <f>E26</f>
        <v>1.375</v>
      </c>
      <c r="F27" s="11" t="s">
        <v>60</v>
      </c>
      <c r="G27" s="11" t="s">
        <v>69</v>
      </c>
      <c r="H27" s="13">
        <v>219</v>
      </c>
      <c r="I27" s="13">
        <f t="shared" ref="I27:I28" si="2">H27*Q27*E27</f>
        <v>316.18125000000003</v>
      </c>
      <c r="J27" s="11"/>
      <c r="K27" s="11"/>
      <c r="L27" s="27"/>
      <c r="M27" s="11"/>
      <c r="N27" s="11"/>
      <c r="O27" s="13"/>
      <c r="P27" s="13"/>
      <c r="Q27" s="21">
        <v>1.05</v>
      </c>
      <c r="R27" s="21" t="s">
        <v>0</v>
      </c>
    </row>
    <row r="28" spans="1:18" s="21" customFormat="1" ht="50.1" customHeight="1" x14ac:dyDescent="0.2">
      <c r="A28" s="11">
        <v>9</v>
      </c>
      <c r="B28" s="11" t="s">
        <v>27</v>
      </c>
      <c r="C28" s="11" t="s">
        <v>26</v>
      </c>
      <c r="D28" s="11" t="s">
        <v>54</v>
      </c>
      <c r="E28" s="12">
        <v>1</v>
      </c>
      <c r="F28" s="11" t="s">
        <v>28</v>
      </c>
      <c r="G28" s="11" t="s">
        <v>55</v>
      </c>
      <c r="H28" s="13">
        <v>300</v>
      </c>
      <c r="I28" s="13">
        <f t="shared" si="2"/>
        <v>300</v>
      </c>
      <c r="J28" s="11"/>
      <c r="K28" s="11"/>
      <c r="L28" s="12"/>
      <c r="M28" s="11"/>
      <c r="N28" s="11"/>
      <c r="O28" s="13"/>
      <c r="P28" s="13"/>
      <c r="Q28" s="21">
        <v>1</v>
      </c>
      <c r="R28" s="21" t="s">
        <v>0</v>
      </c>
    </row>
    <row r="29" spans="1:18" ht="50.1" customHeight="1" x14ac:dyDescent="0.2">
      <c r="A29" s="3">
        <v>10</v>
      </c>
      <c r="B29" s="3" t="s">
        <v>29</v>
      </c>
      <c r="C29" s="3" t="s">
        <v>0</v>
      </c>
      <c r="D29" s="3" t="s">
        <v>0</v>
      </c>
      <c r="E29" s="4" t="s">
        <v>0</v>
      </c>
      <c r="F29" s="3" t="s">
        <v>0</v>
      </c>
      <c r="G29" s="3" t="s">
        <v>0</v>
      </c>
      <c r="H29" s="5" t="s">
        <v>0</v>
      </c>
      <c r="I29" s="5">
        <f>SUM(I20:I28)</f>
        <v>3742.7015999999999</v>
      </c>
      <c r="J29" s="3" t="s">
        <v>0</v>
      </c>
      <c r="K29" s="3" t="s">
        <v>0</v>
      </c>
      <c r="L29" s="4" t="s">
        <v>0</v>
      </c>
      <c r="M29" s="3" t="s">
        <v>0</v>
      </c>
      <c r="N29" s="3" t="s">
        <v>0</v>
      </c>
      <c r="O29" s="5" t="s">
        <v>0</v>
      </c>
      <c r="P29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>Наименование инвестиционного проекта: Реконструкция ВЛ 0,4 кВ Л-3 от ТП 15/0,4 кВ № 83-13 (инв. № 5114647) с заменой провода протяженностью около 1375 м, демонтаж провода ВЛ 0,4кВ протяженностью 212 м, с разукрупнением сетей и строительством дополнительной СТП 15/0,4кВ с трансформатором мощностью 63 кВА, ВЛ 15кВ от ВЛ 15-83 (инв. № 5114525) протяженностью 700 м, ВЛИ 0,4кВ протяженностью 20 м в п. Новая Деревня Полесского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L_2999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8.75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6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>Наименование инвестиционного проекта: Реконструкция ВЛ 0,4 кВ Л-3 от ТП 15/0,4 кВ № 83-13 (инв. № 5114647) с заменой провода протяженностью около 1375 м, демонтаж провода ВЛ 0,4кВ протяженностью 212 м, с разукрупнением сетей и строительством дополнительной СТП 15/0,4кВ с трансформатором мощностью 63 кВА, ВЛ 15кВ от ВЛ 15-83 (инв. № 5114525) протяженностью 700 м, ВЛИ 0,4кВ протяженностью 20 м в п. Новая Деревня Полесского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L_2999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533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topLeftCell="A4" zoomScale="90" zoomScaleNormal="90" workbookViewId="0">
      <selection activeCell="H4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6" t="s">
        <v>12</v>
      </c>
      <c r="D2" s="57"/>
      <c r="E2" s="58"/>
      <c r="F2" s="28" t="s">
        <v>13</v>
      </c>
      <c r="G2" s="29"/>
    </row>
    <row r="3" spans="1:25" ht="135" x14ac:dyDescent="0.25">
      <c r="A3" s="22">
        <v>1</v>
      </c>
      <c r="B3" s="22" t="s">
        <v>37</v>
      </c>
      <c r="C3" s="50">
        <f>т3!I21+т4!I29+т5!I20</f>
        <v>4390.5515999999998</v>
      </c>
      <c r="D3" s="51"/>
      <c r="E3" s="52"/>
      <c r="F3" s="30"/>
      <c r="G3" s="31"/>
      <c r="Y3" s="15"/>
    </row>
    <row r="4" spans="1:25" ht="15.75" x14ac:dyDescent="0.2">
      <c r="A4" s="22">
        <v>2</v>
      </c>
      <c r="B4" s="22" t="s">
        <v>38</v>
      </c>
      <c r="C4" s="50">
        <f>C3*20%</f>
        <v>878.11032</v>
      </c>
      <c r="D4" s="51"/>
      <c r="E4" s="52"/>
      <c r="F4" s="30"/>
      <c r="G4" s="3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50">
        <f>C4+C3</f>
        <v>5268.6619199999996</v>
      </c>
      <c r="D5" s="51"/>
      <c r="E5" s="52"/>
      <c r="F5" s="32"/>
      <c r="G5" s="3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C7+(C5-C7)*((C10/C9*(K5+100)/200)+C11/C9*(L5+100)/200*K5/100+C12/C9*((M5+100)/200*L5/100*K5/100)+C13/C9*((N5+100)/200*M5/100*L5/100*K5/100)+C14/C9*((O5+100)/200*N5/100*M5/100*L5/100*K5/100)+C15/C9*((P5+100)/200*O5/100*N5/100*M5/100*L5/100*K5/100))</f>
        <v>6452.9772937188318</v>
      </c>
      <c r="D6" s="51"/>
      <c r="E6" s="52"/>
      <c r="F6" s="32"/>
      <c r="G6" s="33"/>
    </row>
    <row r="7" spans="1:25" ht="75" x14ac:dyDescent="0.2">
      <c r="A7" s="22">
        <v>5</v>
      </c>
      <c r="B7" s="22" t="s">
        <v>41</v>
      </c>
      <c r="C7" s="59">
        <v>0</v>
      </c>
      <c r="D7" s="60"/>
      <c r="E7" s="61"/>
      <c r="F7" s="30"/>
      <c r="G7" s="31"/>
      <c r="H7" s="10"/>
      <c r="X7" s="10"/>
    </row>
    <row r="8" spans="1:25" ht="45" x14ac:dyDescent="0.2">
      <c r="A8" s="22">
        <v>6</v>
      </c>
      <c r="B8" s="22" t="s">
        <v>42</v>
      </c>
      <c r="C8" s="50">
        <f>C5-C7</f>
        <v>5268.6619199999996</v>
      </c>
      <c r="D8" s="51"/>
      <c r="E8" s="52"/>
      <c r="F8" s="30"/>
      <c r="G8" s="31"/>
    </row>
    <row r="9" spans="1:25" ht="90" x14ac:dyDescent="0.25">
      <c r="A9" s="22">
        <v>7</v>
      </c>
      <c r="B9" s="22" t="s">
        <v>43</v>
      </c>
      <c r="C9" s="50">
        <f>SUM(C10:E15)</f>
        <v>2615.9769100000003</v>
      </c>
      <c r="D9" s="51"/>
      <c r="E9" s="52"/>
      <c r="F9" s="34"/>
      <c r="G9" s="35"/>
      <c r="X9" s="14"/>
    </row>
    <row r="10" spans="1:25" ht="15" x14ac:dyDescent="0.2">
      <c r="A10" s="22">
        <v>7.1</v>
      </c>
      <c r="B10" s="22" t="s">
        <v>44</v>
      </c>
      <c r="C10" s="50">
        <v>0</v>
      </c>
      <c r="D10" s="51"/>
      <c r="E10" s="52"/>
      <c r="F10" s="30"/>
      <c r="G10" s="31"/>
    </row>
    <row r="11" spans="1:25" ht="15" x14ac:dyDescent="0.2">
      <c r="A11" s="22">
        <v>7.2</v>
      </c>
      <c r="B11" s="22" t="s">
        <v>45</v>
      </c>
      <c r="C11" s="50">
        <v>0</v>
      </c>
      <c r="D11" s="51"/>
      <c r="E11" s="52"/>
      <c r="F11" s="36"/>
      <c r="G11" s="37"/>
    </row>
    <row r="12" spans="1:25" ht="15" x14ac:dyDescent="0.2">
      <c r="A12" s="22">
        <v>7.3</v>
      </c>
      <c r="B12" s="22" t="s">
        <v>46</v>
      </c>
      <c r="C12" s="50">
        <v>0</v>
      </c>
      <c r="D12" s="51"/>
      <c r="E12" s="52"/>
      <c r="F12" s="36"/>
      <c r="G12" s="37"/>
    </row>
    <row r="13" spans="1:25" ht="15" x14ac:dyDescent="0.2">
      <c r="A13" s="22">
        <v>7.4</v>
      </c>
      <c r="B13" s="22" t="s">
        <v>47</v>
      </c>
      <c r="C13" s="50">
        <f>2.61597691*1000</f>
        <v>2615.9769100000003</v>
      </c>
      <c r="D13" s="51"/>
      <c r="E13" s="52"/>
      <c r="F13" s="30"/>
      <c r="G13" s="31"/>
    </row>
    <row r="14" spans="1:25" ht="15" x14ac:dyDescent="0.2">
      <c r="A14" s="22">
        <v>7.5</v>
      </c>
      <c r="B14" s="22" t="s">
        <v>48</v>
      </c>
      <c r="C14" s="50">
        <v>0</v>
      </c>
      <c r="D14" s="51"/>
      <c r="E14" s="52"/>
      <c r="F14" s="30"/>
      <c r="G14" s="31"/>
    </row>
    <row r="15" spans="1:25" ht="15" x14ac:dyDescent="0.2">
      <c r="A15" s="22">
        <v>7.6</v>
      </c>
      <c r="B15" s="22" t="s">
        <v>52</v>
      </c>
      <c r="C15" s="50">
        <v>0</v>
      </c>
      <c r="D15" s="51"/>
      <c r="E15" s="52"/>
      <c r="F15" s="30"/>
      <c r="G15" s="31"/>
    </row>
    <row r="16" spans="1:25" ht="75" x14ac:dyDescent="0.2">
      <c r="A16" s="22">
        <v>8</v>
      </c>
      <c r="B16" s="22" t="s">
        <v>49</v>
      </c>
      <c r="C16" s="50">
        <f>C6/1000</f>
        <v>6.4529772937188321</v>
      </c>
      <c r="D16" s="51"/>
      <c r="E16" s="52"/>
      <c r="F16" s="30"/>
      <c r="G16" s="31"/>
    </row>
    <row r="17" spans="1:26" ht="105" x14ac:dyDescent="0.2">
      <c r="A17" s="22">
        <v>9</v>
      </c>
      <c r="B17" s="22" t="s">
        <v>50</v>
      </c>
      <c r="C17" s="53">
        <v>0</v>
      </c>
      <c r="D17" s="54"/>
      <c r="E17" s="55"/>
      <c r="F17" s="38"/>
      <c r="G17" s="39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50">
        <f>(C17+C16)*1000</f>
        <v>6452.9772937188318</v>
      </c>
      <c r="D18" s="51"/>
      <c r="E18" s="52"/>
      <c r="F18" s="30"/>
      <c r="G18" s="31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2021-03-29T13:53:36Z</dcterms:modified>
</cp:coreProperties>
</file>