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3217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3" i="8" l="1"/>
  <c r="J16" i="6" l="1"/>
  <c r="C16" i="6"/>
  <c r="J16" i="5"/>
  <c r="C16" i="5"/>
  <c r="J16" i="4"/>
  <c r="C16" i="4"/>
  <c r="J16" i="3"/>
  <c r="C16" i="3"/>
  <c r="C16" i="2"/>
  <c r="A8" i="6" l="1"/>
  <c r="A8" i="5"/>
  <c r="A8" i="4"/>
  <c r="A8" i="3"/>
  <c r="A8" i="2"/>
  <c r="I24" i="4" l="1"/>
  <c r="E22" i="4"/>
  <c r="I22" i="4" s="1"/>
  <c r="E20" i="4"/>
  <c r="I20" i="4" s="1"/>
  <c r="I21" i="4"/>
  <c r="I23" i="4" l="1"/>
  <c r="C9" i="8" l="1"/>
  <c r="R23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</calcChain>
</file>

<file path=xl/sharedStrings.xml><?xml version="1.0" encoding="utf-8"?>
<sst xmlns="http://schemas.openxmlformats.org/spreadsheetml/2006/main" count="840" uniqueCount="70">
  <si>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</si>
  <si>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</si>
  <si>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</si>
  <si>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</si>
  <si>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</si>
  <si>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</si>
  <si>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</si>
  <si>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</si>
  <si>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</si>
  <si>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</si>
  <si>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</si>
  <si>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</si>
  <si>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</si>
  <si>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</si>
  <si>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</si>
  <si>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</si>
  <si>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</si>
  <si>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</si>
  <si>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</si>
  <si>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</si>
  <si>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</si>
  <si>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</si>
  <si>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</si>
  <si>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</si>
  <si>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</si>
  <si>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</si>
  <si>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</si>
  <si>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</si>
  <si>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</si>
  <si>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</si>
  <si>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</si>
  <si>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</si>
  <si>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</si>
  <si>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</si>
  <si>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</si>
  <si>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</si>
  <si>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</si>
  <si>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</si>
  <si>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</si>
  <si>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</si>
  <si>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</si>
  <si>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</si>
  <si>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</si>
  <si>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</si>
  <si>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</si>
  <si>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</si>
  <si>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</si>
  <si>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</si>
  <si>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</si>
  <si>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</si>
  <si>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</si>
  <si>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</si>
  <si>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</si>
  <si>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1,1 до 5,9</t>
  </si>
  <si>
    <t>П6-06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</si>
  <si>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</si>
  <si>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</si>
  <si>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</si>
  <si>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</si>
  <si>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</si>
  <si>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</si>
  <si>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СИП-4, 95мм2 / -мм2</t>
  </si>
  <si>
    <t>Л7-39-4</t>
  </si>
  <si>
    <t>СИП-4, 120мм2 / -мм2</t>
  </si>
  <si>
    <t>Л7-40-4</t>
  </si>
  <si>
    <t>Идентификатор инвестиционного проекта: L_3217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</si>
  <si>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</si>
  <si>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t>
  </si>
  <si>
    <t>Решение от утверждении инвестиционной программы отсутствует</t>
  </si>
  <si>
    <t>Наименование инвестиционного проекта: Реконструкция ВЛ 0,4 кВ от ТП 15/0,4 кВ № 46-20 (инв. № 5114741) общей протяженностью 1780 м с изменением трассы существующей ВЛ 0,4 кВ от ТП 46-20 (протяженностью 1570 м) и увеличением ее протяженности на 210 м в п. Разино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</si>
</sst>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2" fontId="0" fillId="0" borderId="0" xfId="0" applyNumberForma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A7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66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69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5" t="s">
        <v>65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5" t="s">
        <v>68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7.25" customHeight="1" x14ac:dyDescent="0.2">
      <c r="A16" s="47" t="s">
        <v>0</v>
      </c>
      <c r="B16" s="47" t="s">
        <v>0</v>
      </c>
      <c r="C16" s="48" t="s">
        <v>67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">
        <v>67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tr">
        <f>т1!A9</f>
        <v>Наименование инвестиционного проекта: Реконструкция ВЛ 0,4 кВ от ТП 15/0,4 кВ № 46-20 (инв. № 5114741) общей протяженностью 1780 м с изменением трассы существующей ВЛ 0,4 кВ от ТП 46-20 (протяженностью 1570 м) и увеличением ее протяженности на 210 м в п. Разино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6" t="str">
        <f>т1!A10</f>
        <v>Идентификатор инвестиционного проекта: L_3217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5.7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46-20 (инв. № 5114741) общей протяженностью 1780 м с изменением трассы существующей ВЛ 0,4 кВ от ТП 46-20 (протяженностью 1570 м) и увеличением ее протяженности на 210 м в п. Разино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L_3217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46-20 (инв. № 5114741) общей протяженностью 1780 м с изменением трассы существующей ВЛ 0,4 кВ от ТП 46-20 (протяженностью 1570 м) и увеличением ее протяженности на 210 м в п. Разино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L_3217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50.1" customHeight="1" x14ac:dyDescent="0.2">
      <c r="A20" s="11">
        <v>1</v>
      </c>
      <c r="B20" s="11" t="s">
        <v>57</v>
      </c>
      <c r="C20" s="24">
        <v>0.4</v>
      </c>
      <c r="D20" s="11" t="s">
        <v>55</v>
      </c>
      <c r="E20" s="25">
        <f>0.6+1.18</f>
        <v>1.7799999999999998</v>
      </c>
      <c r="F20" s="11" t="s">
        <v>56</v>
      </c>
      <c r="G20" s="11" t="s">
        <v>60</v>
      </c>
      <c r="H20" s="13">
        <v>517</v>
      </c>
      <c r="I20" s="13">
        <f t="shared" ref="I20:I22" si="0">H20*Q20*E20</f>
        <v>966.27299999999991</v>
      </c>
      <c r="J20" s="24"/>
      <c r="K20" s="11"/>
      <c r="L20" s="25"/>
      <c r="M20" s="11"/>
      <c r="N20" s="11"/>
      <c r="O20" s="13"/>
      <c r="P20" s="13"/>
      <c r="Q20" s="23">
        <v>1.05</v>
      </c>
      <c r="R20" s="23" t="s">
        <v>0</v>
      </c>
    </row>
    <row r="21" spans="1:18" s="23" customFormat="1" ht="50.1" customHeight="1" x14ac:dyDescent="0.2">
      <c r="A21" s="11">
        <v>2</v>
      </c>
      <c r="B21" s="11" t="s">
        <v>58</v>
      </c>
      <c r="C21" s="11" t="s">
        <v>59</v>
      </c>
      <c r="D21" s="11" t="s">
        <v>61</v>
      </c>
      <c r="E21" s="25">
        <v>0.6</v>
      </c>
      <c r="F21" s="11" t="s">
        <v>56</v>
      </c>
      <c r="G21" s="11" t="s">
        <v>62</v>
      </c>
      <c r="H21" s="13">
        <v>310</v>
      </c>
      <c r="I21" s="13">
        <f t="shared" si="0"/>
        <v>195.29999999999998</v>
      </c>
      <c r="J21" s="11"/>
      <c r="K21" s="11"/>
      <c r="L21" s="25"/>
      <c r="M21" s="11"/>
      <c r="N21" s="11"/>
      <c r="O21" s="13"/>
      <c r="P21" s="13"/>
      <c r="Q21" s="23">
        <v>1.05</v>
      </c>
      <c r="R21" s="23" t="s">
        <v>0</v>
      </c>
    </row>
    <row r="22" spans="1:18" s="23" customFormat="1" ht="50.1" customHeight="1" x14ac:dyDescent="0.2">
      <c r="A22" s="11">
        <v>3</v>
      </c>
      <c r="B22" s="11" t="s">
        <v>58</v>
      </c>
      <c r="C22" s="11" t="s">
        <v>59</v>
      </c>
      <c r="D22" s="11" t="s">
        <v>63</v>
      </c>
      <c r="E22" s="25">
        <f>1.18</f>
        <v>1.18</v>
      </c>
      <c r="F22" s="11" t="s">
        <v>56</v>
      </c>
      <c r="G22" s="11" t="s">
        <v>64</v>
      </c>
      <c r="H22" s="13">
        <v>364</v>
      </c>
      <c r="I22" s="13">
        <f t="shared" si="0"/>
        <v>450.99599999999998</v>
      </c>
      <c r="J22" s="11"/>
      <c r="K22" s="11"/>
      <c r="L22" s="25"/>
      <c r="M22" s="11"/>
      <c r="N22" s="11"/>
      <c r="O22" s="13"/>
      <c r="P22" s="13"/>
      <c r="Q22" s="23">
        <v>1.05</v>
      </c>
      <c r="R22" s="23" t="s">
        <v>0</v>
      </c>
    </row>
    <row r="23" spans="1:18" s="21" customFormat="1" ht="50.1" customHeight="1" x14ac:dyDescent="0.2">
      <c r="A23" s="11">
        <v>4</v>
      </c>
      <c r="B23" s="11" t="s">
        <v>27</v>
      </c>
      <c r="C23" s="11" t="s">
        <v>26</v>
      </c>
      <c r="D23" s="11" t="s">
        <v>53</v>
      </c>
      <c r="E23" s="12">
        <v>1</v>
      </c>
      <c r="F23" s="11" t="s">
        <v>28</v>
      </c>
      <c r="G23" s="11" t="s">
        <v>54</v>
      </c>
      <c r="H23" s="13">
        <v>300</v>
      </c>
      <c r="I23" s="13">
        <f t="shared" ref="I23" si="1">H23*Q23*E23</f>
        <v>300</v>
      </c>
      <c r="J23" s="11"/>
      <c r="K23" s="11"/>
      <c r="L23" s="12"/>
      <c r="M23" s="11"/>
      <c r="N23" s="11"/>
      <c r="O23" s="13"/>
      <c r="P23" s="13"/>
      <c r="Q23" s="21">
        <v>1</v>
      </c>
      <c r="R23" s="38">
        <f>SUM(I20:I22)+т3!I20</f>
        <v>1612.569</v>
      </c>
    </row>
    <row r="24" spans="1:18" ht="50.1" customHeight="1" x14ac:dyDescent="0.2">
      <c r="A24" s="3">
        <v>5</v>
      </c>
      <c r="B24" s="3" t="s">
        <v>29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1912.569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46-20 (инв. № 5114741) общей протяженностью 1780 м с изменением трассы существующей ВЛ 0,4 кВ от ТП 46-20 (протяженностью 1570 м) и увеличением ее протяженности на 210 м в п. Разино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L_3217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46-20 (инв. № 5114741) общей протяженностью 1780 м с изменением трассы существующей ВЛ 0,4 кВ от ТП 46-20 (протяженностью 1570 м) и увеличением ее протяженности на 210 м в п. Разино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L_3217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08.12.2020 № 390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topLeftCell="A4" zoomScale="90" zoomScaleNormal="90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2" t="s">
        <v>12</v>
      </c>
      <c r="D2" s="53"/>
      <c r="E2" s="54"/>
      <c r="F2" s="26" t="s">
        <v>13</v>
      </c>
      <c r="G2" s="27"/>
    </row>
    <row r="3" spans="1:25" ht="135" x14ac:dyDescent="0.25">
      <c r="A3" s="22">
        <v>1</v>
      </c>
      <c r="B3" s="22" t="s">
        <v>37</v>
      </c>
      <c r="C3" s="49">
        <f>т3!I20+т4!I24+т5!I20</f>
        <v>1912.569</v>
      </c>
      <c r="D3" s="50"/>
      <c r="E3" s="51"/>
      <c r="F3" s="28"/>
      <c r="G3" s="29"/>
      <c r="Y3" s="15"/>
    </row>
    <row r="4" spans="1:25" ht="15.75" x14ac:dyDescent="0.2">
      <c r="A4" s="22">
        <v>2</v>
      </c>
      <c r="B4" s="22" t="s">
        <v>38</v>
      </c>
      <c r="C4" s="49">
        <f>C3*20%</f>
        <v>382.5138</v>
      </c>
      <c r="D4" s="50"/>
      <c r="E4" s="51"/>
      <c r="F4" s="28"/>
      <c r="G4" s="2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9">
        <f>C4+C3</f>
        <v>2295.0828000000001</v>
      </c>
      <c r="D5" s="50"/>
      <c r="E5" s="51"/>
      <c r="F5" s="30"/>
      <c r="G5" s="3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2810.9826404660712</v>
      </c>
      <c r="D6" s="50"/>
      <c r="E6" s="51"/>
      <c r="F6" s="30"/>
      <c r="G6" s="31"/>
    </row>
    <row r="7" spans="1:25" ht="75" x14ac:dyDescent="0.2">
      <c r="A7" s="22">
        <v>5</v>
      </c>
      <c r="B7" s="22" t="s">
        <v>41</v>
      </c>
      <c r="C7" s="55">
        <v>0</v>
      </c>
      <c r="D7" s="56"/>
      <c r="E7" s="57"/>
      <c r="F7" s="28"/>
      <c r="G7" s="29"/>
      <c r="H7" s="10"/>
      <c r="X7" s="10"/>
    </row>
    <row r="8" spans="1:25" ht="45" x14ac:dyDescent="0.2">
      <c r="A8" s="22">
        <v>6</v>
      </c>
      <c r="B8" s="22" t="s">
        <v>42</v>
      </c>
      <c r="C8" s="49">
        <f>C5-C7</f>
        <v>2295.0828000000001</v>
      </c>
      <c r="D8" s="50"/>
      <c r="E8" s="51"/>
      <c r="F8" s="28"/>
      <c r="G8" s="29"/>
    </row>
    <row r="9" spans="1:25" ht="90" x14ac:dyDescent="0.25">
      <c r="A9" s="22">
        <v>7</v>
      </c>
      <c r="B9" s="22" t="s">
        <v>43</v>
      </c>
      <c r="C9" s="49">
        <f>SUM(C10:E15)</f>
        <v>2409.0592299999998</v>
      </c>
      <c r="D9" s="50"/>
      <c r="E9" s="51"/>
      <c r="F9" s="32"/>
      <c r="G9" s="33"/>
      <c r="X9" s="14"/>
    </row>
    <row r="10" spans="1:25" ht="15" x14ac:dyDescent="0.2">
      <c r="A10" s="22">
        <v>7.1</v>
      </c>
      <c r="B10" s="22" t="s">
        <v>44</v>
      </c>
      <c r="C10" s="49">
        <v>0</v>
      </c>
      <c r="D10" s="50"/>
      <c r="E10" s="51"/>
      <c r="F10" s="28"/>
      <c r="G10" s="29"/>
    </row>
    <row r="11" spans="1:25" ht="15" x14ac:dyDescent="0.2">
      <c r="A11" s="22">
        <v>7.2</v>
      </c>
      <c r="B11" s="22" t="s">
        <v>45</v>
      </c>
      <c r="C11" s="49">
        <v>0</v>
      </c>
      <c r="D11" s="50"/>
      <c r="E11" s="51"/>
      <c r="F11" s="34"/>
      <c r="G11" s="35"/>
    </row>
    <row r="12" spans="1:25" ht="15" x14ac:dyDescent="0.2">
      <c r="A12" s="22">
        <v>7.3</v>
      </c>
      <c r="B12" s="22" t="s">
        <v>46</v>
      </c>
      <c r="C12" s="49">
        <v>0</v>
      </c>
      <c r="D12" s="50"/>
      <c r="E12" s="51"/>
      <c r="F12" s="34"/>
      <c r="G12" s="35"/>
    </row>
    <row r="13" spans="1:25" ht="15" x14ac:dyDescent="0.2">
      <c r="A13" s="22">
        <v>7.4</v>
      </c>
      <c r="B13" s="22" t="s">
        <v>47</v>
      </c>
      <c r="C13" s="49">
        <f>2.40905923*1000</f>
        <v>2409.0592299999998</v>
      </c>
      <c r="D13" s="50"/>
      <c r="E13" s="51"/>
      <c r="F13" s="28"/>
      <c r="G13" s="29"/>
    </row>
    <row r="14" spans="1:25" ht="15" x14ac:dyDescent="0.2">
      <c r="A14" s="22">
        <v>7.5</v>
      </c>
      <c r="B14" s="22" t="s">
        <v>48</v>
      </c>
      <c r="C14" s="49">
        <v>0</v>
      </c>
      <c r="D14" s="50"/>
      <c r="E14" s="51"/>
      <c r="F14" s="28"/>
      <c r="G14" s="29"/>
    </row>
    <row r="15" spans="1:25" ht="15" x14ac:dyDescent="0.2">
      <c r="A15" s="22">
        <v>7.6</v>
      </c>
      <c r="B15" s="22" t="s">
        <v>52</v>
      </c>
      <c r="C15" s="49">
        <v>0</v>
      </c>
      <c r="D15" s="50"/>
      <c r="E15" s="51"/>
      <c r="F15" s="28"/>
      <c r="G15" s="29"/>
    </row>
    <row r="16" spans="1:25" ht="75" x14ac:dyDescent="0.2">
      <c r="A16" s="22">
        <v>8</v>
      </c>
      <c r="B16" s="22" t="s">
        <v>49</v>
      </c>
      <c r="C16" s="49">
        <f>C6/1000</f>
        <v>2.8109826404660714</v>
      </c>
      <c r="D16" s="50"/>
      <c r="E16" s="51"/>
      <c r="F16" s="28"/>
      <c r="G16" s="29"/>
    </row>
    <row r="17" spans="1:26" ht="105" x14ac:dyDescent="0.2">
      <c r="A17" s="22">
        <v>9</v>
      </c>
      <c r="B17" s="22" t="s">
        <v>50</v>
      </c>
      <c r="C17" s="58">
        <v>0</v>
      </c>
      <c r="D17" s="59"/>
      <c r="E17" s="60"/>
      <c r="F17" s="36"/>
      <c r="G17" s="3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9">
        <f>(C17+C16)*1000</f>
        <v>2810.9826404660712</v>
      </c>
      <c r="D18" s="50"/>
      <c r="E18" s="51"/>
      <c r="F18" s="28"/>
      <c r="G18" s="29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2021-03-03T07:15:16Z</dcterms:modified>
</cp:coreProperties>
</file>