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55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8" i="6" l="1"/>
  <c r="A8" i="5"/>
  <c r="A8" i="4"/>
  <c r="A8" i="3"/>
  <c r="A8" i="2"/>
  <c r="C16" i="6"/>
  <c r="C16" i="5"/>
  <c r="C16" i="4"/>
  <c r="C16" i="3"/>
  <c r="C16" i="2"/>
  <c r="J16" i="1"/>
  <c r="C11" i="8" l="1"/>
  <c r="C13" i="8"/>
  <c r="C12" i="8"/>
  <c r="E24" i="4"/>
  <c r="I25" i="4"/>
  <c r="E21" i="4"/>
  <c r="A10" i="6"/>
  <c r="A9" i="6"/>
  <c r="A10" i="5"/>
  <c r="A9" i="5"/>
  <c r="A10" i="3"/>
  <c r="A9" i="3"/>
  <c r="A10" i="2"/>
  <c r="A9" i="2"/>
  <c r="A10" i="4"/>
  <c r="A9" i="4"/>
  <c r="A11" i="1" l="1"/>
  <c r="I21" i="4"/>
  <c r="I23" i="4"/>
  <c r="I24" i="4"/>
  <c r="I20" i="4"/>
  <c r="I22" i="4"/>
  <c r="C9" i="8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 l="1"/>
  <c r="A11" i="5"/>
  <c r="A11" i="2"/>
  <c r="A11" i="3" s="1"/>
  <c r="A11" i="4" s="1"/>
  <c r="R25" i="4" l="1"/>
</calcChain>
</file>

<file path=xl/sharedStrings.xml><?xml version="1.0" encoding="utf-8"?>
<sst xmlns="http://schemas.openxmlformats.org/spreadsheetml/2006/main" count="852" uniqueCount="78">
  <si>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</si>
  <si>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</si>
  <si>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</si>
  <si>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</si>
  <si>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</si>
  <si>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</si>
  <si>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</si>
  <si>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</si>
  <si>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</si>
  <si>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</si>
  <si>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</si>
  <si>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</si>
  <si>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</si>
  <si>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</si>
  <si>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</si>
  <si>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</si>
  <si>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</si>
  <si>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</si>
  <si>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</si>
  <si>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</si>
  <si>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</si>
  <si>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</si>
  <si>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</si>
  <si>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</si>
  <si>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</si>
  <si>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</si>
  <si>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</si>
  <si>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</si>
  <si>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</si>
  <si>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</si>
  <si>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</si>
  <si>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</si>
  <si>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</si>
  <si>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</si>
  <si>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>СИП-3, 70мм2 / -мм2</t>
  </si>
  <si>
    <t xml:space="preserve">УНЦ на вырубку (расширение, расчистку) просеки ВЛ (для всех субъектов Российской Федерации) </t>
  </si>
  <si>
    <t>1 га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</si>
  <si>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</si>
  <si>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</si>
  <si>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</si>
  <si>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</si>
  <si>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</si>
  <si>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</si>
  <si>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</si>
  <si>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</si>
  <si>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</si>
  <si>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</si>
  <si>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</si>
  <si>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</si>
  <si>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</si>
  <si>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</si>
  <si>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</si>
  <si>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</si>
  <si>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</si>
  <si>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</si>
  <si>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2022г.</t>
  </si>
  <si>
    <t>2023г.</t>
  </si>
  <si>
    <t>За 100 м</t>
  </si>
  <si>
    <t xml:space="preserve">100 м  </t>
  </si>
  <si>
    <t>М4-01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</si>
  <si>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</si>
  <si>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</si>
  <si>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</si>
  <si>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</si>
  <si>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</si>
  <si>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</si>
  <si>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</si>
  <si>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</si>
  <si>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 xml:space="preserve">УНЦ провода СИП ВЛ 0,4-35кВ </t>
  </si>
  <si>
    <t xml:space="preserve">УНЦ на трелевку хлыстов древесины при вырубке (расширении) просеки ВЛ </t>
  </si>
  <si>
    <t>2024г.</t>
  </si>
  <si>
    <t>2025г.</t>
  </si>
  <si>
    <t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t>
  </si>
  <si>
    <t>Идентификатор инвестиционного проекта: F_949-55</t>
  </si>
  <si>
    <t>от 0,6 до 1,09</t>
  </si>
  <si>
    <t>П6-05</t>
  </si>
  <si>
    <t>Год раскрытия информации: 2021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</si>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</sst>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0" borderId="5" xfId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C16" sqref="C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">
        <v>76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">
        <v>72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">
        <v>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9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61" t="s">
        <v>77</v>
      </c>
      <c r="D16" s="61" t="s">
        <v>0</v>
      </c>
      <c r="E16" s="61" t="s">
        <v>0</v>
      </c>
      <c r="F16" s="61" t="s">
        <v>0</v>
      </c>
      <c r="G16" s="61" t="s">
        <v>0</v>
      </c>
      <c r="H16" s="61" t="s">
        <v>0</v>
      </c>
      <c r="I16" s="61" t="s">
        <v>0</v>
      </c>
      <c r="J16" s="61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61" t="s">
        <v>0</v>
      </c>
      <c r="L16" s="61" t="s">
        <v>0</v>
      </c>
      <c r="M16" s="61" t="s">
        <v>0</v>
      </c>
      <c r="N16" s="61" t="s">
        <v>0</v>
      </c>
      <c r="O16" s="61" t="s">
        <v>0</v>
      </c>
      <c r="P16" s="61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5" t="str">
        <f>т1!A9</f>
        <v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F_949-55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F_949-55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т2!A11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0" zoomScale="80" zoomScaleNormal="80" workbookViewId="0">
      <selection activeCell="T22" sqref="T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5" t="str">
        <f>т1!A9</f>
        <v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5" t="str">
        <f>т1!A10</f>
        <v>Идентификатор инвестиционного проекта: F_949-55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т3!A11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">
        <v>0.7</v>
      </c>
      <c r="F20" s="3" t="s">
        <v>32</v>
      </c>
      <c r="G20" s="17" t="s">
        <v>65</v>
      </c>
      <c r="H20" s="5">
        <v>699</v>
      </c>
      <c r="I20" s="5">
        <f>H20*E20*Q20</f>
        <v>513.76499999999999</v>
      </c>
      <c r="J20" s="3"/>
      <c r="K20" s="3"/>
      <c r="L20" s="4"/>
      <c r="M20" s="3"/>
      <c r="N20" s="17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17" t="s">
        <v>68</v>
      </c>
      <c r="C21" s="3">
        <v>15</v>
      </c>
      <c r="D21" s="3" t="s">
        <v>34</v>
      </c>
      <c r="E21" s="4">
        <f>E20</f>
        <v>0.7</v>
      </c>
      <c r="F21" s="3" t="s">
        <v>32</v>
      </c>
      <c r="G21" s="17" t="s">
        <v>64</v>
      </c>
      <c r="H21" s="5">
        <v>413</v>
      </c>
      <c r="I21" s="5">
        <f t="shared" ref="I21:I25" si="0">H21*E21*Q21</f>
        <v>303.55499999999995</v>
      </c>
      <c r="J21" s="3"/>
      <c r="K21" s="3"/>
      <c r="L21" s="4"/>
      <c r="M21" s="3"/>
      <c r="N21" s="17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35</v>
      </c>
      <c r="C22" s="3"/>
      <c r="D22" s="3" t="s">
        <v>61</v>
      </c>
      <c r="E22" s="4">
        <v>0</v>
      </c>
      <c r="F22" s="3" t="s">
        <v>36</v>
      </c>
      <c r="G22" s="17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17"/>
      <c r="O22" s="5"/>
      <c r="P22" s="5"/>
      <c r="Q22">
        <v>1</v>
      </c>
      <c r="R22" t="s">
        <v>0</v>
      </c>
    </row>
    <row r="23" spans="1:18" s="19" customFormat="1" ht="90" x14ac:dyDescent="0.2">
      <c r="A23" s="3">
        <v>4</v>
      </c>
      <c r="B23" s="3" t="s">
        <v>35</v>
      </c>
      <c r="C23" s="20"/>
      <c r="D23" s="20" t="s">
        <v>66</v>
      </c>
      <c r="E23" s="21">
        <v>5.88</v>
      </c>
      <c r="F23" s="3" t="s">
        <v>36</v>
      </c>
      <c r="G23" s="17" t="s">
        <v>67</v>
      </c>
      <c r="H23" s="22">
        <v>261</v>
      </c>
      <c r="I23" s="5">
        <f t="shared" si="0"/>
        <v>1534.68</v>
      </c>
      <c r="J23" s="20"/>
      <c r="K23" s="20"/>
      <c r="L23" s="21"/>
      <c r="M23" s="3"/>
      <c r="N23" s="17"/>
      <c r="O23" s="22"/>
      <c r="P23" s="5"/>
      <c r="Q23" s="19">
        <v>1</v>
      </c>
    </row>
    <row r="24" spans="1:18" s="12" customFormat="1" ht="50.1" customHeight="1" x14ac:dyDescent="0.2">
      <c r="A24" s="3">
        <v>5</v>
      </c>
      <c r="B24" s="14" t="s">
        <v>69</v>
      </c>
      <c r="C24" s="14">
        <v>15</v>
      </c>
      <c r="D24" s="14" t="s">
        <v>57</v>
      </c>
      <c r="E24" s="15">
        <f>18</f>
        <v>18</v>
      </c>
      <c r="F24" s="14" t="s">
        <v>58</v>
      </c>
      <c r="G24" s="14" t="s">
        <v>59</v>
      </c>
      <c r="H24" s="16">
        <v>6.9</v>
      </c>
      <c r="I24" s="5">
        <f t="shared" si="0"/>
        <v>154.00800000000001</v>
      </c>
      <c r="J24" s="14"/>
      <c r="K24" s="14"/>
      <c r="L24" s="15"/>
      <c r="M24" s="14"/>
      <c r="N24" s="14"/>
      <c r="O24" s="16"/>
      <c r="P24" s="16"/>
      <c r="Q24" s="12">
        <v>1.24</v>
      </c>
      <c r="R24" s="12" t="s">
        <v>0</v>
      </c>
    </row>
    <row r="25" spans="1:18" s="13" customFormat="1" ht="50.1" customHeight="1" x14ac:dyDescent="0.2">
      <c r="A25" s="3">
        <v>6</v>
      </c>
      <c r="B25" s="14" t="s">
        <v>62</v>
      </c>
      <c r="C25" s="14"/>
      <c r="D25" s="14" t="s">
        <v>74</v>
      </c>
      <c r="E25" s="15">
        <v>1</v>
      </c>
      <c r="F25" s="14" t="s">
        <v>63</v>
      </c>
      <c r="G25" s="14" t="s">
        <v>75</v>
      </c>
      <c r="H25" s="16">
        <v>70</v>
      </c>
      <c r="I25" s="5">
        <f t="shared" si="0"/>
        <v>70</v>
      </c>
      <c r="J25" s="14"/>
      <c r="K25" s="14"/>
      <c r="L25" s="15"/>
      <c r="M25" s="14"/>
      <c r="N25" s="14"/>
      <c r="O25" s="16"/>
      <c r="P25" s="16"/>
      <c r="Q25" s="13">
        <v>1</v>
      </c>
      <c r="R25" s="18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2576.0079999999998</v>
      </c>
      <c r="J26" s="3"/>
      <c r="K26" s="3"/>
      <c r="L26" s="4"/>
      <c r="M26" s="3"/>
      <c r="N26" s="3"/>
      <c r="O26" s="5"/>
      <c r="P26" s="5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.75" customHeight="1" x14ac:dyDescent="0.2">
      <c r="A9" s="45" t="str">
        <f>т1!A9</f>
        <v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F_949-55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8" sqref="A8:P8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50" t="s">
        <v>1</v>
      </c>
      <c r="P1" s="50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50" t="s">
        <v>2</v>
      </c>
      <c r="P2" s="50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50" t="s">
        <v>3</v>
      </c>
      <c r="P3" s="50" t="s">
        <v>0</v>
      </c>
    </row>
    <row r="4" spans="1:16" ht="45" customHeight="1" x14ac:dyDescent="0.2">
      <c r="A4" s="51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6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3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8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5.5" customHeight="1" x14ac:dyDescent="0.2">
      <c r="A9" s="45" t="str">
        <f>т1!A9</f>
        <v xml:space="preserve">Наименование инвестиционного проекта: Расширение просек ВЛ 15 кВ № 15-88 площадью 5,88 га и реконструкция участка ВЛ 15 кВ № 15-88 протяженностью 0,7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5" t="str">
        <f>т1!A10</f>
        <v>Идентификатор инвестиционного проекта: F_949-55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5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3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5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6" t="s">
        <v>38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47" t="s">
        <v>10</v>
      </c>
      <c r="B15" s="47" t="s">
        <v>11</v>
      </c>
      <c r="C15" s="47" t="s">
        <v>12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13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4" bestFit="1" customWidth="1"/>
    <col min="2" max="2" width="25" style="24" bestFit="1" customWidth="1"/>
    <col min="3" max="3" width="18.75" style="24" customWidth="1"/>
    <col min="4" max="4" width="4.25" style="24" customWidth="1"/>
    <col min="5" max="5" width="9.125" style="24" customWidth="1"/>
    <col min="6" max="6" width="29.375" style="24" customWidth="1"/>
    <col min="7" max="7" width="11.5" style="24" customWidth="1"/>
    <col min="8" max="23" width="9" style="24" hidden="1" customWidth="1"/>
    <col min="24" max="25" width="9.875" style="24" bestFit="1" customWidth="1"/>
    <col min="26" max="16384" width="9" style="24"/>
  </cols>
  <sheetData>
    <row r="1" spans="1:25" x14ac:dyDescent="0.2">
      <c r="A1" s="24" t="s">
        <v>39</v>
      </c>
    </row>
    <row r="2" spans="1:25" ht="45" x14ac:dyDescent="0.2">
      <c r="A2" s="11" t="s">
        <v>10</v>
      </c>
      <c r="B2" s="11" t="s">
        <v>40</v>
      </c>
      <c r="C2" s="55" t="s">
        <v>12</v>
      </c>
      <c r="D2" s="56"/>
      <c r="E2" s="57"/>
      <c r="F2" s="25" t="s">
        <v>13</v>
      </c>
      <c r="G2" s="26"/>
    </row>
    <row r="3" spans="1:25" ht="135" x14ac:dyDescent="0.25">
      <c r="A3" s="11">
        <v>1</v>
      </c>
      <c r="B3" s="11" t="s">
        <v>41</v>
      </c>
      <c r="C3" s="52">
        <f>т4!I26</f>
        <v>2576.0079999999998</v>
      </c>
      <c r="D3" s="53"/>
      <c r="E3" s="54"/>
      <c r="F3" s="27"/>
      <c r="G3" s="28"/>
      <c r="Y3" s="29"/>
    </row>
    <row r="4" spans="1:25" ht="15.75" x14ac:dyDescent="0.2">
      <c r="A4" s="11">
        <v>2</v>
      </c>
      <c r="B4" s="11" t="s">
        <v>42</v>
      </c>
      <c r="C4" s="52">
        <f>C3*20%</f>
        <v>515.20159999999998</v>
      </c>
      <c r="D4" s="53"/>
      <c r="E4" s="54"/>
      <c r="F4" s="27"/>
      <c r="G4" s="28"/>
      <c r="H4" s="7">
        <v>2015</v>
      </c>
      <c r="I4" s="7">
        <v>2016</v>
      </c>
      <c r="J4" s="7">
        <v>2017</v>
      </c>
      <c r="K4" s="8">
        <v>2018</v>
      </c>
      <c r="L4" s="8">
        <v>2019</v>
      </c>
      <c r="M4" s="8">
        <v>2020</v>
      </c>
      <c r="N4" s="8">
        <v>2021</v>
      </c>
      <c r="O4" s="7">
        <v>2022</v>
      </c>
      <c r="P4" s="7">
        <v>2023</v>
      </c>
      <c r="Q4" s="8">
        <v>2024</v>
      </c>
      <c r="R4" s="8">
        <v>2025</v>
      </c>
      <c r="S4" s="8">
        <v>2026</v>
      </c>
      <c r="T4" s="8">
        <v>2027</v>
      </c>
      <c r="U4" s="7">
        <v>2028</v>
      </c>
      <c r="V4" s="7">
        <v>2029</v>
      </c>
      <c r="W4" s="8">
        <v>2030</v>
      </c>
    </row>
    <row r="5" spans="1:25" ht="135" x14ac:dyDescent="0.2">
      <c r="A5" s="11">
        <v>3</v>
      </c>
      <c r="B5" s="11" t="s">
        <v>43</v>
      </c>
      <c r="C5" s="52">
        <f>C4+C3</f>
        <v>3091.2095999999997</v>
      </c>
      <c r="D5" s="53"/>
      <c r="E5" s="54"/>
      <c r="F5" s="30"/>
      <c r="G5" s="31"/>
      <c r="H5" s="9">
        <v>114.3</v>
      </c>
      <c r="I5" s="9">
        <v>106.3</v>
      </c>
      <c r="J5" s="9">
        <v>103.7</v>
      </c>
      <c r="K5" s="10">
        <v>105.3</v>
      </c>
      <c r="L5" s="10">
        <v>106.8</v>
      </c>
      <c r="M5" s="10">
        <v>106.2</v>
      </c>
      <c r="N5" s="10">
        <v>105.1</v>
      </c>
      <c r="O5" s="10">
        <v>104.8</v>
      </c>
      <c r="P5" s="10">
        <v>104.7</v>
      </c>
      <c r="Q5" s="10">
        <v>104.7</v>
      </c>
      <c r="R5" s="10">
        <v>104.7</v>
      </c>
      <c r="S5" s="23">
        <v>104.7</v>
      </c>
      <c r="T5" s="23">
        <v>104.7</v>
      </c>
      <c r="U5" s="23">
        <v>104.7</v>
      </c>
      <c r="V5" s="23">
        <v>104.7</v>
      </c>
      <c r="W5" s="23">
        <v>104.7</v>
      </c>
    </row>
    <row r="6" spans="1:25" ht="60" x14ac:dyDescent="0.2">
      <c r="A6" s="11">
        <v>4</v>
      </c>
      <c r="B6" s="11" t="s">
        <v>44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3632.8770033634801</v>
      </c>
      <c r="D6" s="53"/>
      <c r="E6" s="54"/>
      <c r="F6" s="30"/>
      <c r="G6" s="31"/>
    </row>
    <row r="7" spans="1:25" ht="75" x14ac:dyDescent="0.2">
      <c r="A7" s="11">
        <v>5</v>
      </c>
      <c r="B7" s="11" t="s">
        <v>45</v>
      </c>
      <c r="C7" s="58">
        <v>0</v>
      </c>
      <c r="D7" s="59"/>
      <c r="E7" s="60"/>
      <c r="F7" s="27"/>
      <c r="G7" s="28"/>
      <c r="H7" s="32"/>
      <c r="X7" s="32"/>
    </row>
    <row r="8" spans="1:25" ht="45" x14ac:dyDescent="0.2">
      <c r="A8" s="11">
        <v>6</v>
      </c>
      <c r="B8" s="11" t="s">
        <v>46</v>
      </c>
      <c r="C8" s="52">
        <f>C5-C7</f>
        <v>3091.2095999999997</v>
      </c>
      <c r="D8" s="53"/>
      <c r="E8" s="54"/>
      <c r="F8" s="27"/>
      <c r="G8" s="28"/>
    </row>
    <row r="9" spans="1:25" ht="90" x14ac:dyDescent="0.25">
      <c r="A9" s="11">
        <v>7</v>
      </c>
      <c r="B9" s="11" t="s">
        <v>47</v>
      </c>
      <c r="C9" s="52">
        <f>SUM(C10:E15)</f>
        <v>2570.357806</v>
      </c>
      <c r="D9" s="53"/>
      <c r="E9" s="54"/>
      <c r="F9" s="33"/>
      <c r="G9" s="34"/>
      <c r="X9" s="35"/>
    </row>
    <row r="10" spans="1:25" ht="15" x14ac:dyDescent="0.2">
      <c r="A10" s="11">
        <v>7.1</v>
      </c>
      <c r="B10" s="11" t="s">
        <v>48</v>
      </c>
      <c r="C10" s="52">
        <v>0</v>
      </c>
      <c r="D10" s="53"/>
      <c r="E10" s="54"/>
      <c r="F10" s="27"/>
      <c r="G10" s="28"/>
    </row>
    <row r="11" spans="1:25" ht="15" x14ac:dyDescent="0.2">
      <c r="A11" s="11">
        <v>7.2</v>
      </c>
      <c r="B11" s="11" t="s">
        <v>49</v>
      </c>
      <c r="C11" s="52">
        <f>0.066105716*1000</f>
        <v>66.105716000000001</v>
      </c>
      <c r="D11" s="53"/>
      <c r="E11" s="54"/>
      <c r="F11" s="36"/>
      <c r="G11" s="37"/>
    </row>
    <row r="12" spans="1:25" ht="15" x14ac:dyDescent="0.2">
      <c r="A12" s="11">
        <v>7.3</v>
      </c>
      <c r="B12" s="11" t="s">
        <v>50</v>
      </c>
      <c r="C12" s="52">
        <f>1.81249567*1000</f>
        <v>1812.4956699999998</v>
      </c>
      <c r="D12" s="53"/>
      <c r="E12" s="54"/>
      <c r="F12" s="36"/>
      <c r="G12" s="37"/>
    </row>
    <row r="13" spans="1:25" ht="15" x14ac:dyDescent="0.2">
      <c r="A13" s="11">
        <v>7.4</v>
      </c>
      <c r="B13" s="11" t="s">
        <v>51</v>
      </c>
      <c r="C13" s="52">
        <f>0.69175642*1000</f>
        <v>691.75642000000005</v>
      </c>
      <c r="D13" s="53"/>
      <c r="E13" s="54"/>
      <c r="F13" s="27"/>
      <c r="G13" s="28"/>
    </row>
    <row r="14" spans="1:25" ht="15" x14ac:dyDescent="0.2">
      <c r="A14" s="11">
        <v>7.5</v>
      </c>
      <c r="B14" s="11" t="s">
        <v>55</v>
      </c>
      <c r="C14" s="52">
        <v>0</v>
      </c>
      <c r="D14" s="53"/>
      <c r="E14" s="54"/>
      <c r="F14" s="27"/>
      <c r="G14" s="28"/>
    </row>
    <row r="15" spans="1:25" ht="15" x14ac:dyDescent="0.2">
      <c r="A15" s="11">
        <v>7.6</v>
      </c>
      <c r="B15" s="11" t="s">
        <v>56</v>
      </c>
      <c r="C15" s="52">
        <v>0</v>
      </c>
      <c r="D15" s="53"/>
      <c r="E15" s="54"/>
      <c r="F15" s="27"/>
      <c r="G15" s="28"/>
    </row>
    <row r="16" spans="1:25" ht="15" x14ac:dyDescent="0.2">
      <c r="A16" s="11">
        <v>7.7</v>
      </c>
      <c r="B16" s="11" t="s">
        <v>70</v>
      </c>
      <c r="C16" s="52">
        <v>0</v>
      </c>
      <c r="D16" s="53"/>
      <c r="E16" s="54"/>
      <c r="F16" s="27"/>
      <c r="G16" s="28"/>
    </row>
    <row r="17" spans="1:26" ht="15" x14ac:dyDescent="0.2">
      <c r="A17" s="11">
        <v>7.8</v>
      </c>
      <c r="B17" s="11" t="s">
        <v>71</v>
      </c>
      <c r="C17" s="52">
        <v>0</v>
      </c>
      <c r="D17" s="53"/>
      <c r="E17" s="54"/>
      <c r="F17" s="27"/>
      <c r="G17" s="28"/>
    </row>
    <row r="18" spans="1:26" ht="75" x14ac:dyDescent="0.2">
      <c r="A18" s="11">
        <v>8</v>
      </c>
      <c r="B18" s="11" t="s">
        <v>52</v>
      </c>
      <c r="C18" s="52">
        <f>C6/1000</f>
        <v>3.6328770033634799</v>
      </c>
      <c r="D18" s="53"/>
      <c r="E18" s="54"/>
      <c r="F18" s="27"/>
      <c r="G18" s="28"/>
    </row>
    <row r="19" spans="1:26" ht="105" x14ac:dyDescent="0.2">
      <c r="A19" s="11">
        <v>9</v>
      </c>
      <c r="B19" s="11" t="s">
        <v>53</v>
      </c>
      <c r="C19" s="52">
        <v>0</v>
      </c>
      <c r="D19" s="53"/>
      <c r="E19" s="54"/>
      <c r="F19" s="38"/>
      <c r="G19" s="39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0"/>
    </row>
    <row r="20" spans="1:26" ht="30" x14ac:dyDescent="0.2">
      <c r="A20" s="11">
        <v>10</v>
      </c>
      <c r="B20" s="11" t="s">
        <v>54</v>
      </c>
      <c r="C20" s="52">
        <f>(C19+C18)*1000</f>
        <v>3632.8770033634801</v>
      </c>
      <c r="D20" s="53"/>
      <c r="E20" s="54"/>
      <c r="F20" s="27"/>
      <c r="G20" s="28"/>
      <c r="X20" s="32"/>
      <c r="Y20" s="41"/>
      <c r="Z20" s="42"/>
    </row>
    <row r="21" spans="1:26" x14ac:dyDescent="0.2">
      <c r="X21" s="32"/>
    </row>
  </sheetData>
  <mergeCells count="19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20:E20"/>
    <mergeCell ref="C14:E14"/>
    <mergeCell ref="C15:E15"/>
    <mergeCell ref="C16:E16"/>
    <mergeCell ref="C17:E17"/>
    <mergeCell ref="C18:E18"/>
    <mergeCell ref="C19:E19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2019-03-20T09:01:57Z</dcterms:created>
  <dcterms:modified xsi:type="dcterms:W3CDTF">2021-03-10T12:48:56Z</dcterms:modified>
</cp:coreProperties>
</file>