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J6" i="8" l="1"/>
  <c r="I6" i="8"/>
  <c r="C16" i="6"/>
  <c r="C16" i="5"/>
  <c r="C16" i="4"/>
  <c r="C16" i="3"/>
  <c r="A8" i="6"/>
  <c r="A8" i="5"/>
  <c r="A8" i="4"/>
  <c r="A8" i="3"/>
  <c r="C16" i="2"/>
  <c r="A8" i="2"/>
  <c r="E24" i="4" l="1"/>
  <c r="C13" i="8"/>
  <c r="C12" i="8"/>
  <c r="R25" i="4"/>
  <c r="I25" i="4"/>
  <c r="E21" i="4" l="1"/>
  <c r="A10" i="6"/>
  <c r="A9" i="6"/>
  <c r="A10" i="5"/>
  <c r="A9" i="5"/>
  <c r="A10" i="3"/>
  <c r="A9" i="3"/>
  <c r="A10" i="2"/>
  <c r="A9" i="2"/>
  <c r="A10" i="4"/>
  <c r="A9" i="4"/>
  <c r="A11" i="1" l="1"/>
  <c r="I21" i="4"/>
  <c r="I23" i="4"/>
  <c r="I24" i="4"/>
  <c r="I20" i="4"/>
  <c r="I22" i="4"/>
  <c r="C9" i="8"/>
  <c r="I26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</calcChain>
</file>

<file path=xl/sharedStrings.xml><?xml version="1.0" encoding="utf-8"?>
<sst xmlns="http://schemas.openxmlformats.org/spreadsheetml/2006/main" count="853" uniqueCount="78">
  <si>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</si>
  <si>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</si>
  <si>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</si>
  <si>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</si>
  <si>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</si>
  <si>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</si>
  <si>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</si>
  <si>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</si>
  <si>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</si>
  <si>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</si>
  <si>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</si>
  <si>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</si>
  <si>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</si>
  <si>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</si>
  <si>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</si>
  <si>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</si>
  <si>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</si>
  <si>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</si>
  <si>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</si>
  <si>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</si>
  <si>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</si>
  <si>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</si>
  <si>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</si>
  <si>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</si>
  <si>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</si>
  <si>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</si>
  <si>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</si>
  <si>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</si>
  <si>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</si>
  <si>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</si>
  <si>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</si>
  <si>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</si>
  <si>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</si>
  <si>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</si>
  <si>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</si>
  <si>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</si>
  <si>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</si>
  <si>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</si>
  <si>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</si>
  <si>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</si>
  <si>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</si>
  <si>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</si>
  <si>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</si>
  <si>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</si>
  <si>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</si>
  <si>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</si>
  <si>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</si>
  <si>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</si>
  <si>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</si>
  <si>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</si>
  <si>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</si>
  <si>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</si>
  <si>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</si>
  <si>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</si>
  <si>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</si>
  <si>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</si>
  <si>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</si>
  <si>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</si>
  <si>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</si>
  <si>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</si>
  <si>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</si>
  <si>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</si>
  <si>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</si>
  <si>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</si>
  <si>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</si>
  <si>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</si>
  <si>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</si>
  <si>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</si>
  <si>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</si>
  <si>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</si>
  <si>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</si>
  <si>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</si>
  <si>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 xml:space="preserve">Наименование инвестиционного проекта: Расширение просек ВЛ 15 кВ № 15-61 площадью 1,68 га и реконструкция участка ВЛ 15 кВ № 15-61 протяженностью 0,25 км с заменой голого провода на СИП </t>
  </si>
  <si>
    <t>Идентификатор инвестиционного проекта: F_949-83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</si>
  <si>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</si>
  <si>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</si>
  <si>
    <t>П6-04</t>
  </si>
  <si>
    <t>от 0,2 до 0,59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</si>
</sst>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75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">
        <v>75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15-61 площадью 1,68 га и реконструкция участка ВЛ 15 кВ № 15-61 протяженностью 0,25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15-61 площадью 1,68 га и реконструкция участка ВЛ 15 кВ № 15-61 протяженностью 0,25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0" zoomScale="80" zoomScaleNormal="80" workbookViewId="0">
      <selection activeCell="K25" sqref="K25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15-61 площадью 1,68 га и реконструкция участка ВЛ 15 кВ № 15-61 протяженностью 0,25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F_949-83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2">
        <v>0.25</v>
      </c>
      <c r="F20" s="3" t="s">
        <v>32</v>
      </c>
      <c r="G20" s="16" t="s">
        <v>65</v>
      </c>
      <c r="H20" s="5">
        <v>699</v>
      </c>
      <c r="I20" s="5">
        <f>H20*E20*Q20</f>
        <v>183.48750000000001</v>
      </c>
      <c r="J20" s="3"/>
      <c r="K20" s="3"/>
      <c r="L20" s="4"/>
      <c r="M20" s="3"/>
      <c r="N20" s="1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6" t="s">
        <v>68</v>
      </c>
      <c r="C21" s="3">
        <v>15</v>
      </c>
      <c r="D21" s="3" t="s">
        <v>34</v>
      </c>
      <c r="E21" s="4">
        <f>E20</f>
        <v>0.25</v>
      </c>
      <c r="F21" s="3" t="s">
        <v>32</v>
      </c>
      <c r="G21" s="16" t="s">
        <v>64</v>
      </c>
      <c r="H21" s="5">
        <v>413</v>
      </c>
      <c r="I21" s="5">
        <f t="shared" ref="I21:I25" si="0">H21*E21*Q21</f>
        <v>108.41250000000001</v>
      </c>
      <c r="J21" s="3"/>
      <c r="K21" s="3"/>
      <c r="L21" s="4"/>
      <c r="M21" s="3"/>
      <c r="N21" s="16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61</v>
      </c>
      <c r="E22" s="4">
        <v>0</v>
      </c>
      <c r="F22" s="3" t="s">
        <v>36</v>
      </c>
      <c r="G22" s="16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16"/>
      <c r="O22" s="5"/>
      <c r="P22" s="5"/>
      <c r="Q22">
        <v>1</v>
      </c>
      <c r="R22" t="s">
        <v>0</v>
      </c>
    </row>
    <row r="23" spans="1:18" s="18" customFormat="1" ht="90" x14ac:dyDescent="0.2">
      <c r="A23" s="3">
        <v>4</v>
      </c>
      <c r="B23" s="3" t="s">
        <v>35</v>
      </c>
      <c r="C23" s="19"/>
      <c r="D23" s="19" t="s">
        <v>66</v>
      </c>
      <c r="E23" s="20">
        <v>1.68</v>
      </c>
      <c r="F23" s="3" t="s">
        <v>36</v>
      </c>
      <c r="G23" s="16" t="s">
        <v>67</v>
      </c>
      <c r="H23" s="21">
        <v>261</v>
      </c>
      <c r="I23" s="5">
        <f t="shared" si="0"/>
        <v>438.47999999999996</v>
      </c>
      <c r="J23" s="19"/>
      <c r="K23" s="19"/>
      <c r="L23" s="20"/>
      <c r="M23" s="3"/>
      <c r="N23" s="16"/>
      <c r="O23" s="21"/>
      <c r="P23" s="5"/>
      <c r="Q23" s="18">
        <v>1</v>
      </c>
    </row>
    <row r="24" spans="1:18" s="12" customFormat="1" ht="50.1" customHeight="1" x14ac:dyDescent="0.2">
      <c r="A24" s="3">
        <v>5</v>
      </c>
      <c r="B24" s="13" t="s">
        <v>69</v>
      </c>
      <c r="C24" s="13">
        <v>15</v>
      </c>
      <c r="D24" s="13" t="s">
        <v>57</v>
      </c>
      <c r="E24" s="14">
        <f>9.8</f>
        <v>9.8000000000000007</v>
      </c>
      <c r="F24" s="13" t="s">
        <v>58</v>
      </c>
      <c r="G24" s="13" t="s">
        <v>59</v>
      </c>
      <c r="H24" s="15">
        <v>6.9</v>
      </c>
      <c r="I24" s="5">
        <f t="shared" si="0"/>
        <v>83.848800000000011</v>
      </c>
      <c r="J24" s="13"/>
      <c r="K24" s="13"/>
      <c r="L24" s="14"/>
      <c r="M24" s="13"/>
      <c r="N24" s="13"/>
      <c r="O24" s="15"/>
      <c r="P24" s="15"/>
      <c r="Q24" s="12">
        <v>1.24</v>
      </c>
      <c r="R24" s="12" t="s">
        <v>0</v>
      </c>
    </row>
    <row r="25" spans="1:18" s="23" customFormat="1" ht="50.1" customHeight="1" x14ac:dyDescent="0.2">
      <c r="A25" s="13">
        <v>6</v>
      </c>
      <c r="B25" s="13" t="s">
        <v>62</v>
      </c>
      <c r="C25" s="13"/>
      <c r="D25" s="13" t="s">
        <v>77</v>
      </c>
      <c r="E25" s="14">
        <v>1</v>
      </c>
      <c r="F25" s="13" t="s">
        <v>63</v>
      </c>
      <c r="G25" s="13" t="s">
        <v>76</v>
      </c>
      <c r="H25" s="15">
        <v>40</v>
      </c>
      <c r="I25" s="15">
        <f t="shared" si="0"/>
        <v>40</v>
      </c>
      <c r="J25" s="13"/>
      <c r="K25" s="13"/>
      <c r="L25" s="14"/>
      <c r="M25" s="13"/>
      <c r="N25" s="13"/>
      <c r="O25" s="15"/>
      <c r="P25" s="15"/>
      <c r="Q25" s="23">
        <v>1</v>
      </c>
      <c r="R25" s="17">
        <f>SUM(P20:P21)</f>
        <v>0</v>
      </c>
    </row>
    <row r="26" spans="1:18" ht="50.1" customHeight="1" x14ac:dyDescent="0.2">
      <c r="A26" s="3" t="s">
        <v>0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854.22879999999998</v>
      </c>
      <c r="J26" s="3"/>
      <c r="K26" s="3"/>
      <c r="L26" s="4"/>
      <c r="M26" s="3"/>
      <c r="N26" s="3"/>
      <c r="O26" s="5"/>
      <c r="P26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15-61 площадью 1,68 га и реконструкция участка ВЛ 15 кВ № 15-61 протяженностью 0,25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I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15-61 площадью 1,68 га и реконструкция участка ВЛ 15 кВ № 15-61 протяженностью 0,25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F_949-83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topLeftCell="A4" zoomScale="80" zoomScaleNormal="80" workbookViewId="0">
      <selection activeCell="H4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1">
        <v>1</v>
      </c>
      <c r="B3" s="11" t="s">
        <v>41</v>
      </c>
      <c r="C3" s="52">
        <f>т4!I26</f>
        <v>854.22879999999998</v>
      </c>
      <c r="D3" s="53"/>
      <c r="E3" s="54"/>
      <c r="F3" s="26"/>
      <c r="G3" s="27"/>
      <c r="Y3" s="28"/>
    </row>
    <row r="4" spans="1:25" ht="15.75" x14ac:dyDescent="0.2">
      <c r="A4" s="11">
        <v>2</v>
      </c>
      <c r="B4" s="11" t="s">
        <v>42</v>
      </c>
      <c r="C4" s="52">
        <f>C3*20%</f>
        <v>170.84576000000001</v>
      </c>
      <c r="D4" s="53"/>
      <c r="E4" s="54"/>
      <c r="F4" s="26"/>
      <c r="G4" s="27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1025.07456</v>
      </c>
      <c r="D5" s="53"/>
      <c r="E5" s="54"/>
      <c r="F5" s="29"/>
      <c r="G5" s="30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1208.8744875184707</v>
      </c>
      <c r="D6" s="53"/>
      <c r="E6" s="54"/>
      <c r="F6" s="29"/>
      <c r="G6" s="30"/>
      <c r="I6" s="31">
        <f>C5/1000</f>
        <v>1.02507456</v>
      </c>
      <c r="J6" s="31">
        <f>C18</f>
        <v>1.2088744875184707</v>
      </c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6"/>
      <c r="G7" s="27"/>
      <c r="H7" s="31"/>
      <c r="X7" s="31"/>
    </row>
    <row r="8" spans="1:25" ht="45" x14ac:dyDescent="0.2">
      <c r="A8" s="11">
        <v>6</v>
      </c>
      <c r="B8" s="11" t="s">
        <v>46</v>
      </c>
      <c r="C8" s="52">
        <f>C5-C7</f>
        <v>1025.07456</v>
      </c>
      <c r="D8" s="53"/>
      <c r="E8" s="54"/>
      <c r="F8" s="26"/>
      <c r="G8" s="27"/>
    </row>
    <row r="9" spans="1:25" ht="90" x14ac:dyDescent="0.25">
      <c r="A9" s="11">
        <v>7</v>
      </c>
      <c r="B9" s="11" t="s">
        <v>47</v>
      </c>
      <c r="C9" s="52">
        <f>SUM(C10:E15)</f>
        <v>1118.5625500000001</v>
      </c>
      <c r="D9" s="53"/>
      <c r="E9" s="54"/>
      <c r="F9" s="32"/>
      <c r="G9" s="33"/>
      <c r="X9" s="34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6"/>
      <c r="G10" s="27"/>
    </row>
    <row r="11" spans="1:25" ht="15" x14ac:dyDescent="0.2">
      <c r="A11" s="11">
        <v>7.2</v>
      </c>
      <c r="B11" s="11" t="s">
        <v>49</v>
      </c>
      <c r="C11" s="52">
        <v>0</v>
      </c>
      <c r="D11" s="53"/>
      <c r="E11" s="54"/>
      <c r="F11" s="35"/>
      <c r="G11" s="36"/>
    </row>
    <row r="12" spans="1:25" ht="15" x14ac:dyDescent="0.2">
      <c r="A12" s="11">
        <v>7.3</v>
      </c>
      <c r="B12" s="11" t="s">
        <v>50</v>
      </c>
      <c r="C12" s="52">
        <f>0.77885303*1000</f>
        <v>778.85302999999999</v>
      </c>
      <c r="D12" s="53"/>
      <c r="E12" s="54"/>
      <c r="F12" s="35"/>
      <c r="G12" s="36"/>
    </row>
    <row r="13" spans="1:25" ht="15" x14ac:dyDescent="0.2">
      <c r="A13" s="11">
        <v>7.4</v>
      </c>
      <c r="B13" s="11" t="s">
        <v>51</v>
      </c>
      <c r="C13" s="52">
        <f>0.33970952*1000</f>
        <v>339.70952</v>
      </c>
      <c r="D13" s="53"/>
      <c r="E13" s="54"/>
      <c r="F13" s="26"/>
      <c r="G13" s="27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6"/>
      <c r="G14" s="27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6"/>
      <c r="G15" s="27"/>
    </row>
    <row r="16" spans="1:25" ht="15" x14ac:dyDescent="0.2">
      <c r="A16" s="11">
        <v>7.7</v>
      </c>
      <c r="B16" s="11" t="s">
        <v>70</v>
      </c>
      <c r="C16" s="52">
        <v>0</v>
      </c>
      <c r="D16" s="53"/>
      <c r="E16" s="54"/>
      <c r="F16" s="26"/>
      <c r="G16" s="27"/>
    </row>
    <row r="17" spans="1:26" ht="15" x14ac:dyDescent="0.2">
      <c r="A17" s="11">
        <v>7.8</v>
      </c>
      <c r="B17" s="11" t="s">
        <v>71</v>
      </c>
      <c r="C17" s="52">
        <v>0</v>
      </c>
      <c r="D17" s="53"/>
      <c r="E17" s="54"/>
      <c r="F17" s="26"/>
      <c r="G17" s="27"/>
    </row>
    <row r="18" spans="1:26" ht="75" x14ac:dyDescent="0.2">
      <c r="A18" s="11">
        <v>8</v>
      </c>
      <c r="B18" s="11" t="s">
        <v>52</v>
      </c>
      <c r="C18" s="52">
        <f>C6/1000</f>
        <v>1.2088744875184707</v>
      </c>
      <c r="D18" s="53"/>
      <c r="E18" s="54"/>
      <c r="F18" s="26"/>
      <c r="G18" s="27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7"/>
      <c r="G19" s="38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39"/>
    </row>
    <row r="20" spans="1:26" ht="30" x14ac:dyDescent="0.2">
      <c r="A20" s="11">
        <v>10</v>
      </c>
      <c r="B20" s="11" t="s">
        <v>54</v>
      </c>
      <c r="C20" s="52">
        <f>(C19+C18)*1000</f>
        <v>1208.8744875184707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2021-03-11T09:43:48Z</dcterms:modified>
</cp:coreProperties>
</file>