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949-87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3" l="1"/>
  <c r="C16" i="4"/>
  <c r="C16" i="5"/>
  <c r="C16" i="6"/>
  <c r="A8" i="6"/>
  <c r="A8" i="5"/>
  <c r="A8" i="4"/>
  <c r="A8" i="3"/>
  <c r="C16" i="2"/>
  <c r="A8" i="2"/>
  <c r="J16" i="1"/>
  <c r="C13" i="8" l="1"/>
  <c r="C12" i="8"/>
  <c r="I24" i="4"/>
  <c r="E23" i="4"/>
  <c r="E21" i="4" l="1"/>
  <c r="A10" i="6"/>
  <c r="A9" i="6"/>
  <c r="A10" i="5"/>
  <c r="A9" i="5"/>
  <c r="A10" i="3"/>
  <c r="A9" i="3"/>
  <c r="A10" i="2"/>
  <c r="A9" i="2"/>
  <c r="A10" i="4"/>
  <c r="A9" i="4"/>
  <c r="A11" i="1" l="1"/>
  <c r="I21" i="4"/>
  <c r="I22" i="4"/>
  <c r="I23" i="4"/>
  <c r="I20" i="4"/>
  <c r="C9" i="8"/>
  <c r="I25" i="4" l="1"/>
  <c r="C3" i="8" s="1"/>
  <c r="C4" i="8" s="1"/>
  <c r="C5" i="8" s="1"/>
  <c r="C8" i="8" s="1"/>
  <c r="J16" i="6"/>
  <c r="J16" i="5"/>
  <c r="J16" i="4"/>
  <c r="J16" i="3"/>
  <c r="J16" i="2"/>
  <c r="C6" i="8" l="1"/>
  <c r="C18" i="8" s="1"/>
  <c r="C20" i="8" s="1"/>
  <c r="A11" i="6" l="1"/>
  <c r="A11" i="5"/>
  <c r="A11" i="2"/>
  <c r="A11" i="3" s="1"/>
  <c r="A11" i="4" s="1"/>
</calcChain>
</file>

<file path=xl/sharedStrings.xml><?xml version="1.0" encoding="utf-8"?>
<sst xmlns="http://schemas.openxmlformats.org/spreadsheetml/2006/main" count="847" uniqueCount="76">
  <si>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</si>
  <si>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</si>
  <si>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</si>
  <si>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</si>
  <si>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</si>
  <si>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</si>
  <si>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</si>
  <si>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</si>
  <si>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</si>
  <si>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</si>
  <si>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</si>
  <si>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</si>
  <si>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</si>
  <si>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</si>
  <si>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</si>
  <si>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</si>
  <si>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</si>
  <si>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</si>
  <si>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</si>
  <si>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</si>
  <si>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</si>
  <si>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</si>
  <si>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</si>
  <si>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</si>
  <si>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</si>
  <si>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</si>
  <si>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</si>
  <si>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</si>
  <si>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</si>
  <si>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</si>
  <si>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</si>
  <si>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</si>
  <si>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</si>
  <si>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</si>
  <si>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>СИП-3, 70мм2 / -мм2</t>
  </si>
  <si>
    <t xml:space="preserve">УНЦ на вырубку (расширение, расчистку) просеки ВЛ (для всех субъектов Российской Федерации) </t>
  </si>
  <si>
    <t>1 га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</si>
  <si>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</si>
  <si>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</si>
  <si>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</si>
  <si>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</si>
  <si>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</si>
  <si>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</si>
  <si>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</si>
  <si>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</si>
  <si>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</si>
  <si>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</si>
  <si>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</si>
  <si>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</si>
  <si>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</si>
  <si>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</si>
  <si>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</si>
  <si>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</si>
  <si>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</si>
  <si>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</si>
  <si>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</si>
  <si>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</si>
  <si>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>За 100 м</t>
  </si>
  <si>
    <t xml:space="preserve">100 м  </t>
  </si>
  <si>
    <t>М4-01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</si>
  <si>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</si>
  <si>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</si>
  <si>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</si>
  <si>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</si>
  <si>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</si>
  <si>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</si>
  <si>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 xml:space="preserve">УНЦ провода СИП ВЛ 0,4-35кВ </t>
  </si>
  <si>
    <t xml:space="preserve">УНЦ на трелевку хлыстов древесины при вырубке (расширении) просеки ВЛ </t>
  </si>
  <si>
    <t>2024г.</t>
  </si>
  <si>
    <t>2025г.</t>
  </si>
  <si>
    <t>от 0,6 до 1,09</t>
  </si>
  <si>
    <t>П6-05</t>
  </si>
  <si>
    <t xml:space="preserve">Наименование инвестиционного проекта: Расширение просек ВЛ 15 кВ № 15-211 площадью 5,0 га и реконструкция участков ВЛ 15 кВ № 15-211 протяженностью 0,575 км с заменой голого провода на СИП </t>
  </si>
  <si>
    <t>Идентификатор инвестиционного проекта: F_949-87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</si>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</sst>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2" fontId="1" fillId="0" borderId="3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8" t="s">
        <v>74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6.25" customHeight="1" x14ac:dyDescent="0.2">
      <c r="A9" s="49" t="s">
        <v>72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9" t="s">
        <v>73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4.25" customHeight="1" x14ac:dyDescent="0.2">
      <c r="A11" s="49" t="str">
        <f>[1]т1!A11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61" t="s">
        <v>75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1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1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4" customHeight="1" x14ac:dyDescent="0.2">
      <c r="A9" s="45" t="str">
        <f>т1!A9</f>
        <v xml:space="preserve">Наименование инвестиционного проекта: Расширение просек ВЛ 15 кВ № 15-211 площадью 5,0 га и реконструкция участков ВЛ 15 кВ № 15-211 протяженностью 0,575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F_949-87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28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3.25" customHeight="1" x14ac:dyDescent="0.2">
      <c r="A9" s="45" t="str">
        <f>т1!A9</f>
        <v xml:space="preserve">Наименование инвестиционного проекта: Расширение просек ВЛ 15 кВ № 15-211 площадью 5,0 га и реконструкция участков ВЛ 15 кВ № 15-211 протяженностью 0,575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F_949-87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т2!A11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29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OutlineSymbols="0" showWhiteSpace="0" topLeftCell="A13" zoomScale="80" zoomScaleNormal="80" workbookViewId="0">
      <selection activeCell="A25" sqref="A25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3.25" customHeight="1" x14ac:dyDescent="0.2">
      <c r="A9" s="45" t="str">
        <f>т1!A9</f>
        <v xml:space="preserve">Наименование инвестиционного проекта: Расширение просек ВЛ 15 кВ № 15-211 площадью 5,0 га и реконструкция участков ВЛ 15 кВ № 15-211 протяженностью 0,575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5" t="str">
        <f>т1!A10</f>
        <v>Идентификатор инвестиционного проекта: F_949-87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т3!A11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30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33</v>
      </c>
      <c r="C20" s="3">
        <v>15</v>
      </c>
      <c r="D20" s="3" t="s">
        <v>31</v>
      </c>
      <c r="E20" s="42">
        <v>0.57499999999999996</v>
      </c>
      <c r="F20" s="3" t="s">
        <v>32</v>
      </c>
      <c r="G20" s="16" t="s">
        <v>63</v>
      </c>
      <c r="H20" s="5">
        <v>699</v>
      </c>
      <c r="I20" s="5">
        <f>H20*E20*Q20</f>
        <v>422.02124999999995</v>
      </c>
      <c r="J20" s="3"/>
      <c r="K20" s="3"/>
      <c r="L20" s="4"/>
      <c r="M20" s="3"/>
      <c r="N20" s="16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16" t="s">
        <v>66</v>
      </c>
      <c r="C21" s="3">
        <v>15</v>
      </c>
      <c r="D21" s="3" t="s">
        <v>34</v>
      </c>
      <c r="E21" s="4">
        <f>E20</f>
        <v>0.57499999999999996</v>
      </c>
      <c r="F21" s="3" t="s">
        <v>32</v>
      </c>
      <c r="G21" s="16" t="s">
        <v>62</v>
      </c>
      <c r="H21" s="5">
        <v>413</v>
      </c>
      <c r="I21" s="5">
        <f t="shared" ref="I21:I23" si="0">H21*E21*Q21</f>
        <v>249.34875</v>
      </c>
      <c r="J21" s="3"/>
      <c r="K21" s="3"/>
      <c r="L21" s="4"/>
      <c r="M21" s="3"/>
      <c r="N21" s="16"/>
      <c r="O21" s="5"/>
      <c r="P21" s="5"/>
      <c r="Q21">
        <v>1.05</v>
      </c>
      <c r="R21" t="s">
        <v>0</v>
      </c>
    </row>
    <row r="22" spans="1:18" s="18" customFormat="1" ht="90" x14ac:dyDescent="0.2">
      <c r="A22" s="3">
        <v>3</v>
      </c>
      <c r="B22" s="3" t="s">
        <v>35</v>
      </c>
      <c r="C22" s="19"/>
      <c r="D22" s="19" t="s">
        <v>64</v>
      </c>
      <c r="E22" s="20">
        <v>5</v>
      </c>
      <c r="F22" s="3" t="s">
        <v>36</v>
      </c>
      <c r="G22" s="16" t="s">
        <v>65</v>
      </c>
      <c r="H22" s="21">
        <v>261</v>
      </c>
      <c r="I22" s="5">
        <f t="shared" si="0"/>
        <v>1305</v>
      </c>
      <c r="J22" s="19"/>
      <c r="K22" s="19"/>
      <c r="L22" s="20"/>
      <c r="M22" s="3"/>
      <c r="N22" s="16"/>
      <c r="O22" s="21"/>
      <c r="P22" s="5"/>
      <c r="Q22" s="18">
        <v>1</v>
      </c>
    </row>
    <row r="23" spans="1:18" s="12" customFormat="1" ht="50.1" customHeight="1" x14ac:dyDescent="0.2">
      <c r="A23" s="3">
        <v>4</v>
      </c>
      <c r="B23" s="13" t="s">
        <v>67</v>
      </c>
      <c r="C23" s="13">
        <v>15</v>
      </c>
      <c r="D23" s="13" t="s">
        <v>57</v>
      </c>
      <c r="E23" s="14">
        <f>2.8</f>
        <v>2.8</v>
      </c>
      <c r="F23" s="13" t="s">
        <v>58</v>
      </c>
      <c r="G23" s="13" t="s">
        <v>59</v>
      </c>
      <c r="H23" s="15">
        <v>6.9</v>
      </c>
      <c r="I23" s="5">
        <f t="shared" si="0"/>
        <v>23.956800000000001</v>
      </c>
      <c r="J23" s="13"/>
      <c r="K23" s="13"/>
      <c r="L23" s="14"/>
      <c r="M23" s="13"/>
      <c r="N23" s="13"/>
      <c r="O23" s="15"/>
      <c r="P23" s="15"/>
      <c r="Q23" s="12">
        <v>1.24</v>
      </c>
      <c r="R23" s="12" t="s">
        <v>0</v>
      </c>
    </row>
    <row r="24" spans="1:18" s="23" customFormat="1" ht="50.1" customHeight="1" x14ac:dyDescent="0.2">
      <c r="A24" s="13">
        <v>5</v>
      </c>
      <c r="B24" s="13" t="s">
        <v>60</v>
      </c>
      <c r="C24" s="13"/>
      <c r="D24" s="13" t="s">
        <v>70</v>
      </c>
      <c r="E24" s="14">
        <v>1</v>
      </c>
      <c r="F24" s="13" t="s">
        <v>61</v>
      </c>
      <c r="G24" s="13" t="s">
        <v>71</v>
      </c>
      <c r="H24" s="15">
        <v>70</v>
      </c>
      <c r="I24" s="15">
        <f>H24*E24*Q24</f>
        <v>70</v>
      </c>
      <c r="J24" s="13"/>
      <c r="K24" s="13"/>
      <c r="L24" s="14"/>
      <c r="M24" s="13"/>
      <c r="N24" s="13"/>
      <c r="O24" s="15"/>
      <c r="P24" s="15"/>
      <c r="Q24" s="23">
        <v>1</v>
      </c>
      <c r="R24" s="17"/>
    </row>
    <row r="25" spans="1:18" ht="50.1" customHeight="1" x14ac:dyDescent="0.2">
      <c r="A25" s="3" t="s">
        <v>0</v>
      </c>
      <c r="B25" s="3" t="s">
        <v>26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f>SUM(I20:I24)</f>
        <v>2070.3267999999998</v>
      </c>
      <c r="J25" s="3"/>
      <c r="K25" s="3"/>
      <c r="L25" s="4"/>
      <c r="M25" s="3"/>
      <c r="N25" s="3"/>
      <c r="O25" s="5"/>
      <c r="P25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4.75" customHeight="1" x14ac:dyDescent="0.2">
      <c r="A9" s="45" t="str">
        <f>т1!A9</f>
        <v xml:space="preserve">Наименование инвестиционного проекта: Расширение просек ВЛ 15 кВ № 15-211 площадью 5,0 га и реконструкция участков ВЛ 15 кВ № 15-211 протяженностью 0,575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F_949-87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37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5.5" customHeight="1" x14ac:dyDescent="0.2">
      <c r="A9" s="45" t="str">
        <f>т1!A9</f>
        <v xml:space="preserve">Наименование инвестиционного проекта: Расширение просек ВЛ 15 кВ № 15-211 площадью 5,0 га и реконструкция участков ВЛ 15 кВ № 15-211 протяженностью 0,575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F_949-87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0" zoomScaleNormal="80" workbookViewId="0">
      <selection activeCell="H1" sqref="H1:W1048576"/>
    </sheetView>
  </sheetViews>
  <sheetFormatPr defaultRowHeight="14.25" x14ac:dyDescent="0.2"/>
  <cols>
    <col min="1" max="1" width="10" style="23" bestFit="1" customWidth="1"/>
    <col min="2" max="2" width="25" style="23" bestFit="1" customWidth="1"/>
    <col min="3" max="3" width="18.75" style="23" customWidth="1"/>
    <col min="4" max="4" width="4.25" style="23" customWidth="1"/>
    <col min="5" max="5" width="9.125" style="23" customWidth="1"/>
    <col min="6" max="6" width="29.375" style="23" customWidth="1"/>
    <col min="7" max="7" width="11.5" style="23" customWidth="1"/>
    <col min="8" max="23" width="9" style="23" hidden="1" customWidth="1"/>
    <col min="24" max="25" width="9.875" style="23" bestFit="1" customWidth="1"/>
    <col min="26" max="16384" width="9" style="23"/>
  </cols>
  <sheetData>
    <row r="1" spans="1:25" x14ac:dyDescent="0.2">
      <c r="A1" s="23" t="s">
        <v>39</v>
      </c>
    </row>
    <row r="2" spans="1:25" ht="45" x14ac:dyDescent="0.2">
      <c r="A2" s="11" t="s">
        <v>10</v>
      </c>
      <c r="B2" s="11" t="s">
        <v>40</v>
      </c>
      <c r="C2" s="55" t="s">
        <v>12</v>
      </c>
      <c r="D2" s="56"/>
      <c r="E2" s="57"/>
      <c r="F2" s="24" t="s">
        <v>13</v>
      </c>
      <c r="G2" s="25"/>
    </row>
    <row r="3" spans="1:25" ht="135" x14ac:dyDescent="0.25">
      <c r="A3" s="11">
        <v>1</v>
      </c>
      <c r="B3" s="11" t="s">
        <v>41</v>
      </c>
      <c r="C3" s="52">
        <f>т4!I25</f>
        <v>2070.3267999999998</v>
      </c>
      <c r="D3" s="53"/>
      <c r="E3" s="54"/>
      <c r="F3" s="26"/>
      <c r="G3" s="27"/>
      <c r="Y3" s="28"/>
    </row>
    <row r="4" spans="1:25" ht="15.75" x14ac:dyDescent="0.2">
      <c r="A4" s="11">
        <v>2</v>
      </c>
      <c r="B4" s="11" t="s">
        <v>42</v>
      </c>
      <c r="C4" s="52">
        <f>C3*20%</f>
        <v>414.06536</v>
      </c>
      <c r="D4" s="53"/>
      <c r="E4" s="54"/>
      <c r="F4" s="26"/>
      <c r="G4" s="27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43</v>
      </c>
      <c r="C5" s="52">
        <f>C4+C3</f>
        <v>2484.3921599999999</v>
      </c>
      <c r="D5" s="53"/>
      <c r="E5" s="54"/>
      <c r="F5" s="29"/>
      <c r="G5" s="30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2">
        <v>104.7</v>
      </c>
      <c r="T5" s="22">
        <v>104.7</v>
      </c>
      <c r="U5" s="22">
        <v>104.7</v>
      </c>
      <c r="V5" s="22">
        <v>104.7</v>
      </c>
      <c r="W5" s="22">
        <v>104.7</v>
      </c>
    </row>
    <row r="6" spans="1:25" ht="60" x14ac:dyDescent="0.2">
      <c r="A6" s="11">
        <v>4</v>
      </c>
      <c r="B6" s="11" t="s">
        <v>44</v>
      </c>
      <c r="C6" s="52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2949.1745996092168</v>
      </c>
      <c r="D6" s="53"/>
      <c r="E6" s="54"/>
      <c r="F6" s="29"/>
      <c r="G6" s="30"/>
    </row>
    <row r="7" spans="1:25" ht="75" x14ac:dyDescent="0.2">
      <c r="A7" s="11">
        <v>5</v>
      </c>
      <c r="B7" s="11" t="s">
        <v>45</v>
      </c>
      <c r="C7" s="58">
        <v>0</v>
      </c>
      <c r="D7" s="59"/>
      <c r="E7" s="60"/>
      <c r="F7" s="26"/>
      <c r="G7" s="27"/>
      <c r="H7" s="31"/>
      <c r="X7" s="31"/>
    </row>
    <row r="8" spans="1:25" ht="45" x14ac:dyDescent="0.2">
      <c r="A8" s="11">
        <v>6</v>
      </c>
      <c r="B8" s="11" t="s">
        <v>46</v>
      </c>
      <c r="C8" s="52">
        <f>C5-C7</f>
        <v>2484.3921599999999</v>
      </c>
      <c r="D8" s="53"/>
      <c r="E8" s="54"/>
      <c r="F8" s="26"/>
      <c r="G8" s="27"/>
    </row>
    <row r="9" spans="1:25" ht="90" x14ac:dyDescent="0.25">
      <c r="A9" s="11">
        <v>7</v>
      </c>
      <c r="B9" s="11" t="s">
        <v>47</v>
      </c>
      <c r="C9" s="52">
        <f>SUM(C10:E15)</f>
        <v>2147.4250099999999</v>
      </c>
      <c r="D9" s="53"/>
      <c r="E9" s="54"/>
      <c r="F9" s="32"/>
      <c r="G9" s="33"/>
      <c r="X9" s="34"/>
    </row>
    <row r="10" spans="1:25" ht="15" x14ac:dyDescent="0.2">
      <c r="A10" s="11">
        <v>7.1</v>
      </c>
      <c r="B10" s="11" t="s">
        <v>48</v>
      </c>
      <c r="C10" s="52">
        <v>0</v>
      </c>
      <c r="D10" s="53"/>
      <c r="E10" s="54"/>
      <c r="F10" s="26"/>
      <c r="G10" s="27"/>
    </row>
    <row r="11" spans="1:25" ht="15" x14ac:dyDescent="0.2">
      <c r="A11" s="11">
        <v>7.2</v>
      </c>
      <c r="B11" s="11" t="s">
        <v>49</v>
      </c>
      <c r="C11" s="52">
        <v>0</v>
      </c>
      <c r="D11" s="53"/>
      <c r="E11" s="54"/>
      <c r="F11" s="35"/>
      <c r="G11" s="36"/>
    </row>
    <row r="12" spans="1:25" ht="15" x14ac:dyDescent="0.2">
      <c r="A12" s="11">
        <v>7.3</v>
      </c>
      <c r="B12" s="11" t="s">
        <v>50</v>
      </c>
      <c r="C12" s="52">
        <f>1.23956866*1000</f>
        <v>1239.5686599999999</v>
      </c>
      <c r="D12" s="53"/>
      <c r="E12" s="54"/>
      <c r="F12" s="35"/>
      <c r="G12" s="36"/>
    </row>
    <row r="13" spans="1:25" ht="15" x14ac:dyDescent="0.2">
      <c r="A13" s="11">
        <v>7.4</v>
      </c>
      <c r="B13" s="11" t="s">
        <v>51</v>
      </c>
      <c r="C13" s="52">
        <f>0.90785635*1000</f>
        <v>907.85635000000002</v>
      </c>
      <c r="D13" s="53"/>
      <c r="E13" s="54"/>
      <c r="F13" s="26"/>
      <c r="G13" s="27"/>
    </row>
    <row r="14" spans="1:25" ht="15" x14ac:dyDescent="0.2">
      <c r="A14" s="11">
        <v>7.5</v>
      </c>
      <c r="B14" s="11" t="s">
        <v>55</v>
      </c>
      <c r="C14" s="52">
        <v>0</v>
      </c>
      <c r="D14" s="53"/>
      <c r="E14" s="54"/>
      <c r="F14" s="26"/>
      <c r="G14" s="27"/>
    </row>
    <row r="15" spans="1:25" ht="15" x14ac:dyDescent="0.2">
      <c r="A15" s="11">
        <v>7.6</v>
      </c>
      <c r="B15" s="11" t="s">
        <v>56</v>
      </c>
      <c r="C15" s="52">
        <v>0</v>
      </c>
      <c r="D15" s="53"/>
      <c r="E15" s="54"/>
      <c r="F15" s="26"/>
      <c r="G15" s="27"/>
    </row>
    <row r="16" spans="1:25" ht="15" x14ac:dyDescent="0.2">
      <c r="A16" s="11">
        <v>7.7</v>
      </c>
      <c r="B16" s="11" t="s">
        <v>68</v>
      </c>
      <c r="C16" s="52">
        <v>0</v>
      </c>
      <c r="D16" s="53"/>
      <c r="E16" s="54"/>
      <c r="F16" s="26"/>
      <c r="G16" s="27"/>
    </row>
    <row r="17" spans="1:26" ht="15" x14ac:dyDescent="0.2">
      <c r="A17" s="11">
        <v>7.8</v>
      </c>
      <c r="B17" s="11" t="s">
        <v>69</v>
      </c>
      <c r="C17" s="52">
        <v>0</v>
      </c>
      <c r="D17" s="53"/>
      <c r="E17" s="54"/>
      <c r="F17" s="26"/>
      <c r="G17" s="27"/>
    </row>
    <row r="18" spans="1:26" ht="75" x14ac:dyDescent="0.2">
      <c r="A18" s="11">
        <v>8</v>
      </c>
      <c r="B18" s="11" t="s">
        <v>52</v>
      </c>
      <c r="C18" s="52">
        <f>C6/1000</f>
        <v>2.9491745996092167</v>
      </c>
      <c r="D18" s="53"/>
      <c r="E18" s="54"/>
      <c r="F18" s="26"/>
      <c r="G18" s="27"/>
    </row>
    <row r="19" spans="1:26" ht="105" x14ac:dyDescent="0.2">
      <c r="A19" s="11">
        <v>9</v>
      </c>
      <c r="B19" s="11" t="s">
        <v>53</v>
      </c>
      <c r="C19" s="52">
        <v>0</v>
      </c>
      <c r="D19" s="53"/>
      <c r="E19" s="54"/>
      <c r="F19" s="37"/>
      <c r="G19" s="38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39"/>
    </row>
    <row r="20" spans="1:26" ht="30" x14ac:dyDescent="0.2">
      <c r="A20" s="11">
        <v>10</v>
      </c>
      <c r="B20" s="11" t="s">
        <v>54</v>
      </c>
      <c r="C20" s="52">
        <f>(C19+C18)*1000</f>
        <v>2949.1745996092168</v>
      </c>
      <c r="D20" s="53"/>
      <c r="E20" s="54"/>
      <c r="F20" s="26"/>
      <c r="G20" s="27"/>
      <c r="X20" s="31"/>
      <c r="Y20" s="40"/>
      <c r="Z20" s="41"/>
    </row>
    <row r="21" spans="1:26" x14ac:dyDescent="0.2">
      <c r="X21" s="31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2019-03-20T09:01:57Z</dcterms:created>
  <dcterms:modified xsi:type="dcterms:W3CDTF">2021-03-11T13:36:51Z</dcterms:modified>
</cp:coreProperties>
</file>