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3" l="1"/>
  <c r="C16" i="4"/>
  <c r="C16" i="5"/>
  <c r="C16" i="6"/>
  <c r="A8" i="6"/>
  <c r="A8" i="5"/>
  <c r="A8" i="4"/>
  <c r="A8" i="3"/>
  <c r="C16" i="2"/>
  <c r="A8" i="2"/>
  <c r="J16" i="1"/>
  <c r="C13" i="8" l="1"/>
  <c r="C12" i="8"/>
  <c r="E23" i="4"/>
  <c r="I24" i="4" l="1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4" i="4" l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<sst xmlns="http://schemas.openxmlformats.org/spreadsheetml/2006/main" count="847" uniqueCount="76">
  <si>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</si>
  <si>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</si>
  <si>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</si>
  <si>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</si>
  <si>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</si>
  <si>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</si>
  <si>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</si>
  <si>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</si>
  <si>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</si>
  <si>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</si>
  <si>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</si>
  <si>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</si>
  <si>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</si>
  <si>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</si>
  <si>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</si>
  <si>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</si>
  <si>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</si>
  <si>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</si>
  <si>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</si>
  <si>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</si>
  <si>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</si>
  <si>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</si>
  <si>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</si>
  <si>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</si>
  <si>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</si>
  <si>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</si>
  <si>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</si>
  <si>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</si>
  <si>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</si>
  <si>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</si>
  <si>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</si>
  <si>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</si>
  <si>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</si>
  <si>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</si>
  <si>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</si>
  <si>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</si>
  <si>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</si>
  <si>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</si>
  <si>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</si>
  <si>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</si>
  <si>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</si>
  <si>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</si>
  <si>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</si>
  <si>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</si>
  <si>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</si>
  <si>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</si>
  <si>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</si>
  <si>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</si>
  <si>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</si>
  <si>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</si>
  <si>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</si>
  <si>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</si>
  <si>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</si>
  <si>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</si>
  <si>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</si>
  <si>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</si>
  <si>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</si>
  <si>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</si>
  <si>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</si>
  <si>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</si>
  <si>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</si>
  <si>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</si>
  <si>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</si>
  <si>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</si>
  <si>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</si>
  <si>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</si>
  <si>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</si>
  <si>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</si>
  <si>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</si>
  <si>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</si>
  <si>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1,1 до 5,9</t>
  </si>
  <si>
    <t>П6-06</t>
  </si>
  <si>
    <t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t>
  </si>
  <si>
    <t>Идентификатор инвестиционного проекта: L_949-93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</si>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</sst>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38.25" customHeight="1" x14ac:dyDescent="0.2">
      <c r="A9" s="50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62" t="s">
        <v>75</v>
      </c>
      <c r="D16" s="62" t="s">
        <v>0</v>
      </c>
      <c r="E16" s="62" t="s">
        <v>0</v>
      </c>
      <c r="F16" s="62" t="s">
        <v>0</v>
      </c>
      <c r="G16" s="62" t="s">
        <v>0</v>
      </c>
      <c r="H16" s="62" t="s">
        <v>0</v>
      </c>
      <c r="I16" s="62" t="s">
        <v>0</v>
      </c>
      <c r="J16" s="6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2" t="s">
        <v>0</v>
      </c>
      <c r="L16" s="62" t="s">
        <v>0</v>
      </c>
      <c r="M16" s="62" t="s">
        <v>0</v>
      </c>
      <c r="N16" s="62" t="s">
        <v>0</v>
      </c>
      <c r="O16" s="62" t="s">
        <v>0</v>
      </c>
      <c r="P16" s="62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L_949-93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1.38</v>
      </c>
      <c r="F20" s="3" t="s">
        <v>32</v>
      </c>
      <c r="G20" s="17" t="s">
        <v>63</v>
      </c>
      <c r="H20" s="5">
        <v>699</v>
      </c>
      <c r="I20" s="5">
        <f>H20*E20*Q20</f>
        <v>1012.8509999999999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66</v>
      </c>
      <c r="C21" s="3">
        <v>15</v>
      </c>
      <c r="D21" s="3" t="s">
        <v>34</v>
      </c>
      <c r="E21" s="4">
        <f>E20</f>
        <v>1.38</v>
      </c>
      <c r="F21" s="3" t="s">
        <v>32</v>
      </c>
      <c r="G21" s="17" t="s">
        <v>62</v>
      </c>
      <c r="H21" s="5">
        <v>413</v>
      </c>
      <c r="I21" s="5">
        <f t="shared" ref="I21:I24" si="0">H21*E21*Q21</f>
        <v>598.43700000000001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s="19" customFormat="1" ht="90" x14ac:dyDescent="0.2">
      <c r="A22" s="3">
        <v>3</v>
      </c>
      <c r="B22" s="3" t="s">
        <v>35</v>
      </c>
      <c r="C22" s="20"/>
      <c r="D22" s="20" t="s">
        <v>64</v>
      </c>
      <c r="E22" s="21">
        <v>10.941000000000001</v>
      </c>
      <c r="F22" s="3" t="s">
        <v>36</v>
      </c>
      <c r="G22" s="17" t="s">
        <v>65</v>
      </c>
      <c r="H22" s="22">
        <v>261</v>
      </c>
      <c r="I22" s="5">
        <f t="shared" si="0"/>
        <v>2855.6010000000001</v>
      </c>
      <c r="J22" s="20"/>
      <c r="K22" s="20"/>
      <c r="L22" s="21"/>
      <c r="M22" s="3"/>
      <c r="N22" s="17"/>
      <c r="O22" s="22"/>
      <c r="P22" s="5"/>
      <c r="Q22" s="19">
        <v>1</v>
      </c>
    </row>
    <row r="23" spans="1:18" s="12" customFormat="1" ht="50.1" customHeight="1" x14ac:dyDescent="0.2">
      <c r="A23" s="3">
        <v>4</v>
      </c>
      <c r="B23" s="14" t="s">
        <v>67</v>
      </c>
      <c r="C23" s="14">
        <v>15</v>
      </c>
      <c r="D23" s="14" t="s">
        <v>57</v>
      </c>
      <c r="E23" s="15">
        <f>12.9</f>
        <v>12.9</v>
      </c>
      <c r="F23" s="14" t="s">
        <v>58</v>
      </c>
      <c r="G23" s="14" t="s">
        <v>59</v>
      </c>
      <c r="H23" s="16">
        <v>6.9</v>
      </c>
      <c r="I23" s="5">
        <f t="shared" si="0"/>
        <v>110.3724</v>
      </c>
      <c r="J23" s="14"/>
      <c r="K23" s="14"/>
      <c r="L23" s="15"/>
      <c r="M23" s="14"/>
      <c r="N23" s="14"/>
      <c r="O23" s="16"/>
      <c r="P23" s="16"/>
      <c r="Q23" s="12">
        <v>1.24</v>
      </c>
      <c r="R23" s="12" t="s">
        <v>0</v>
      </c>
    </row>
    <row r="24" spans="1:18" s="13" customFormat="1" ht="50.1" customHeight="1" x14ac:dyDescent="0.2">
      <c r="A24" s="3">
        <v>5</v>
      </c>
      <c r="B24" s="14" t="s">
        <v>60</v>
      </c>
      <c r="C24" s="14"/>
      <c r="D24" s="14" t="s">
        <v>70</v>
      </c>
      <c r="E24" s="15">
        <v>1</v>
      </c>
      <c r="F24" s="14" t="s">
        <v>61</v>
      </c>
      <c r="G24" s="14" t="s">
        <v>71</v>
      </c>
      <c r="H24" s="16">
        <v>300</v>
      </c>
      <c r="I24" s="16">
        <f t="shared" si="0"/>
        <v>300</v>
      </c>
      <c r="J24" s="14"/>
      <c r="K24" s="14"/>
      <c r="L24" s="15"/>
      <c r="M24" s="14"/>
      <c r="N24" s="14"/>
      <c r="O24" s="16"/>
      <c r="P24" s="16"/>
      <c r="Q24" s="13">
        <v>1</v>
      </c>
      <c r="R24" s="18">
        <f>SUM(P20:P21)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4877.2614000000003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1" t="s">
        <v>1</v>
      </c>
      <c r="P1" s="51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1" t="s">
        <v>2</v>
      </c>
      <c r="P2" s="51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1" t="s">
        <v>3</v>
      </c>
      <c r="P3" s="51" t="s">
        <v>0</v>
      </c>
    </row>
    <row r="4" spans="1:16" ht="45" customHeight="1" x14ac:dyDescent="0.2">
      <c r="A4" s="52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9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Расширение просек ВЛ 15 кВ № 15-322 площадью 10,941 га и реконструкция участка ВЛ 15 кВ № 15-322 протяженностью 1,38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4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6" t="s">
        <v>12</v>
      </c>
      <c r="D2" s="57"/>
      <c r="E2" s="58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3">
        <f>т4!I25</f>
        <v>4877.2614000000003</v>
      </c>
      <c r="D3" s="54"/>
      <c r="E3" s="55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3">
        <f>C3*20%</f>
        <v>975.45228000000009</v>
      </c>
      <c r="D4" s="54"/>
      <c r="E4" s="55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3">
        <f>C4+C3</f>
        <v>5852.7136800000007</v>
      </c>
      <c r="D5" s="54"/>
      <c r="E5" s="55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3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7162.8171265857109</v>
      </c>
      <c r="D6" s="54"/>
      <c r="E6" s="55"/>
      <c r="F6" s="30"/>
      <c r="G6" s="31"/>
    </row>
    <row r="7" spans="1:25" ht="75" x14ac:dyDescent="0.2">
      <c r="A7" s="11">
        <v>5</v>
      </c>
      <c r="B7" s="11" t="s">
        <v>45</v>
      </c>
      <c r="C7" s="59">
        <v>0</v>
      </c>
      <c r="D7" s="60"/>
      <c r="E7" s="61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3">
        <f>C5-C7</f>
        <v>5852.7136800000007</v>
      </c>
      <c r="D8" s="54"/>
      <c r="E8" s="55"/>
      <c r="F8" s="27"/>
      <c r="G8" s="28"/>
    </row>
    <row r="9" spans="1:25" ht="90" x14ac:dyDescent="0.25">
      <c r="A9" s="11">
        <v>7</v>
      </c>
      <c r="B9" s="11" t="s">
        <v>47</v>
      </c>
      <c r="C9" s="53">
        <f>SUM(C10:E15)</f>
        <v>4635.5559399999993</v>
      </c>
      <c r="D9" s="54"/>
      <c r="E9" s="55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3">
        <v>0</v>
      </c>
      <c r="D10" s="54"/>
      <c r="E10" s="55"/>
      <c r="F10" s="27"/>
      <c r="G10" s="28"/>
    </row>
    <row r="11" spans="1:25" ht="15" x14ac:dyDescent="0.2">
      <c r="A11" s="11">
        <v>7.2</v>
      </c>
      <c r="B11" s="11" t="s">
        <v>49</v>
      </c>
      <c r="C11" s="53">
        <v>0</v>
      </c>
      <c r="D11" s="54"/>
      <c r="E11" s="55"/>
      <c r="F11" s="36"/>
      <c r="G11" s="37"/>
    </row>
    <row r="12" spans="1:25" ht="15" x14ac:dyDescent="0.2">
      <c r="A12" s="11">
        <v>7.3</v>
      </c>
      <c r="B12" s="11" t="s">
        <v>50</v>
      </c>
      <c r="C12" s="53">
        <f>0.06666667*1000</f>
        <v>66.666669999999996</v>
      </c>
      <c r="D12" s="54"/>
      <c r="E12" s="55"/>
      <c r="F12" s="36"/>
      <c r="G12" s="37"/>
    </row>
    <row r="13" spans="1:25" ht="15" x14ac:dyDescent="0.2">
      <c r="A13" s="11">
        <v>7.4</v>
      </c>
      <c r="B13" s="11" t="s">
        <v>51</v>
      </c>
      <c r="C13" s="53">
        <f>4.56888927*1000</f>
        <v>4568.8892699999997</v>
      </c>
      <c r="D13" s="54"/>
      <c r="E13" s="55"/>
      <c r="F13" s="27"/>
      <c r="G13" s="28"/>
    </row>
    <row r="14" spans="1:25" ht="15" x14ac:dyDescent="0.2">
      <c r="A14" s="11">
        <v>7.5</v>
      </c>
      <c r="B14" s="11" t="s">
        <v>55</v>
      </c>
      <c r="C14" s="53">
        <v>0</v>
      </c>
      <c r="D14" s="54"/>
      <c r="E14" s="55"/>
      <c r="F14" s="27"/>
      <c r="G14" s="28"/>
    </row>
    <row r="15" spans="1:25" ht="15" x14ac:dyDescent="0.2">
      <c r="A15" s="11">
        <v>7.6</v>
      </c>
      <c r="B15" s="11" t="s">
        <v>56</v>
      </c>
      <c r="C15" s="53">
        <v>0</v>
      </c>
      <c r="D15" s="54"/>
      <c r="E15" s="55"/>
      <c r="F15" s="27"/>
      <c r="G15" s="28"/>
    </row>
    <row r="16" spans="1:25" ht="15" x14ac:dyDescent="0.2">
      <c r="A16" s="11">
        <v>7.7</v>
      </c>
      <c r="B16" s="11" t="s">
        <v>68</v>
      </c>
      <c r="C16" s="53">
        <v>0</v>
      </c>
      <c r="D16" s="54"/>
      <c r="E16" s="55"/>
      <c r="F16" s="27"/>
      <c r="G16" s="28"/>
    </row>
    <row r="17" spans="1:26" ht="15" x14ac:dyDescent="0.2">
      <c r="A17" s="11">
        <v>7.8</v>
      </c>
      <c r="B17" s="11" t="s">
        <v>69</v>
      </c>
      <c r="C17" s="53">
        <v>0</v>
      </c>
      <c r="D17" s="54"/>
      <c r="E17" s="55"/>
      <c r="F17" s="27"/>
      <c r="G17" s="28"/>
    </row>
    <row r="18" spans="1:26" ht="75" x14ac:dyDescent="0.2">
      <c r="A18" s="11">
        <v>8</v>
      </c>
      <c r="B18" s="11" t="s">
        <v>52</v>
      </c>
      <c r="C18" s="53">
        <f>C6/1000</f>
        <v>7.1628171265857112</v>
      </c>
      <c r="D18" s="54"/>
      <c r="E18" s="55"/>
      <c r="F18" s="27"/>
      <c r="G18" s="28"/>
    </row>
    <row r="19" spans="1:26" ht="105" x14ac:dyDescent="0.2">
      <c r="A19" s="11">
        <v>9</v>
      </c>
      <c r="B19" s="11" t="s">
        <v>53</v>
      </c>
      <c r="C19" s="53">
        <v>0</v>
      </c>
      <c r="D19" s="54"/>
      <c r="E19" s="55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3">
        <f>(C19+C18)*1000</f>
        <v>7162.8171265857109</v>
      </c>
      <c r="D20" s="54"/>
      <c r="E20" s="55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2021-03-11T15:17:24Z</dcterms:modified>
</cp:coreProperties>
</file>