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96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2" l="1"/>
  <c r="C16" i="3"/>
  <c r="C16" i="4"/>
  <c r="C16" i="5"/>
  <c r="C16" i="6"/>
  <c r="A8" i="6"/>
  <c r="A8" i="5"/>
  <c r="A8" i="4"/>
  <c r="A8" i="3"/>
  <c r="A8" i="2"/>
  <c r="J16" i="1"/>
  <c r="C13" i="8" l="1"/>
  <c r="C12" i="8"/>
  <c r="E23" i="4"/>
  <c r="E21" i="4"/>
  <c r="R24" i="4" l="1"/>
  <c r="I24" i="4"/>
  <c r="A10" i="6" l="1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<sst xmlns="http://schemas.openxmlformats.org/spreadsheetml/2006/main" count="847" uniqueCount="76">
  <si>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</si>
  <si>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</si>
  <si>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</si>
  <si>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</si>
  <si>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</si>
  <si>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</si>
  <si>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</si>
  <si>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</si>
  <si>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</si>
  <si>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</si>
  <si>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</si>
  <si>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</si>
  <si>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</si>
  <si>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</si>
  <si>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</si>
  <si>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</si>
  <si>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</si>
  <si>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</si>
  <si>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</si>
  <si>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</si>
  <si>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</si>
  <si>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</si>
  <si>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</si>
  <si>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</si>
  <si>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</si>
  <si>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</si>
  <si>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</si>
  <si>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</si>
  <si>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</si>
  <si>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</si>
  <si>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</si>
  <si>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</si>
  <si>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</si>
  <si>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</si>
  <si>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</si>
  <si>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</si>
  <si>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</si>
  <si>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</si>
  <si>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</si>
  <si>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</si>
  <si>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</si>
  <si>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</si>
  <si>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</si>
  <si>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</si>
  <si>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</si>
  <si>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</si>
  <si>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</si>
  <si>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</si>
  <si>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</si>
  <si>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</si>
  <si>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</si>
  <si>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</si>
  <si>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</si>
  <si>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</si>
  <si>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</si>
  <si>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</si>
  <si>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</si>
  <si>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</si>
  <si>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</si>
  <si>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</si>
  <si>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</si>
  <si>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</si>
  <si>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</si>
  <si>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</si>
  <si>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</si>
  <si>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</si>
  <si>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</si>
  <si>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</si>
  <si>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</si>
  <si>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</si>
  <si>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П6-04</t>
  </si>
  <si>
    <t>от 0,2 до 0,59</t>
  </si>
  <si>
    <t xml:space="preserve">Наименование инвестиционного проекта: Расширение просек ВЛ 15 кВ № 15-216 площадью 7,3 га и реконструкция участков ВЛ 15 кВ № 15-216 протяженностью 0,339 км с заменой голого провода на СИП </t>
  </si>
  <si>
    <t>Идентификатор инвестиционного проекта: L_949-96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</si>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</sst>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74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8.25" customHeight="1" x14ac:dyDescent="0.2">
      <c r="A9" s="49" t="s">
        <v>72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9" t="s">
        <v>73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61" t="s">
        <v>75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50" t="str">
        <f>т1!A9</f>
        <v xml:space="preserve">Наименование инвестиционного проекта: Расширение просек ВЛ 15 кВ № 15-216 площадью 7,3 га и реконструкция участков ВЛ 15 кВ № 15-216 протяженностью 0,339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L_949-96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50" t="str">
        <f>т1!A9</f>
        <v xml:space="preserve">Наименование инвестиционного проекта: Расширение просек ВЛ 15 кВ № 15-216 площадью 7,3 га и реконструкция участков ВЛ 15 кВ № 15-216 протяженностью 0,339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L_949-96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т2!A11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7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50" t="str">
        <f>т1!A9</f>
        <v xml:space="preserve">Наименование инвестиционного проекта: Расширение просек ВЛ 15 кВ № 15-216 площадью 7,3 га и реконструкция участков ВЛ 15 кВ № 15-216 протяженностью 0,339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tr">
        <f>т1!A10</f>
        <v>Идентификатор инвестиционного проекта: L_949-96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т3!A11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2">
        <v>0.33900000000000002</v>
      </c>
      <c r="F20" s="3" t="s">
        <v>32</v>
      </c>
      <c r="G20" s="16" t="s">
        <v>63</v>
      </c>
      <c r="H20" s="5">
        <v>699</v>
      </c>
      <c r="I20" s="5">
        <f>H20*E20*Q20</f>
        <v>248.80905000000001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66</v>
      </c>
      <c r="C21" s="3">
        <v>15</v>
      </c>
      <c r="D21" s="3" t="s">
        <v>34</v>
      </c>
      <c r="E21" s="4">
        <f>E20</f>
        <v>0.33900000000000002</v>
      </c>
      <c r="F21" s="3" t="s">
        <v>32</v>
      </c>
      <c r="G21" s="16" t="s">
        <v>62</v>
      </c>
      <c r="H21" s="5">
        <v>413</v>
      </c>
      <c r="I21" s="5">
        <f t="shared" ref="I21:I23" si="0">H21*E21*Q21</f>
        <v>147.00735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35</v>
      </c>
      <c r="C22" s="19"/>
      <c r="D22" s="19" t="s">
        <v>64</v>
      </c>
      <c r="E22" s="20">
        <v>7.3</v>
      </c>
      <c r="F22" s="3" t="s">
        <v>36</v>
      </c>
      <c r="G22" s="16" t="s">
        <v>65</v>
      </c>
      <c r="H22" s="21">
        <v>261</v>
      </c>
      <c r="I22" s="5">
        <f t="shared" si="0"/>
        <v>1905.3</v>
      </c>
      <c r="J22" s="19"/>
      <c r="K22" s="19"/>
      <c r="L22" s="20"/>
      <c r="M22" s="3"/>
      <c r="N22" s="16"/>
      <c r="O22" s="21"/>
      <c r="P22" s="5"/>
      <c r="Q22" s="18">
        <v>1</v>
      </c>
    </row>
    <row r="23" spans="1:18" s="12" customFormat="1" ht="50.1" customHeight="1" x14ac:dyDescent="0.2">
      <c r="A23" s="3">
        <v>4</v>
      </c>
      <c r="B23" s="13" t="s">
        <v>67</v>
      </c>
      <c r="C23" s="13">
        <v>15</v>
      </c>
      <c r="D23" s="13" t="s">
        <v>57</v>
      </c>
      <c r="E23" s="14">
        <f>1.4</f>
        <v>1.4</v>
      </c>
      <c r="F23" s="13" t="s">
        <v>58</v>
      </c>
      <c r="G23" s="13" t="s">
        <v>59</v>
      </c>
      <c r="H23" s="15">
        <v>6.9</v>
      </c>
      <c r="I23" s="5">
        <f t="shared" si="0"/>
        <v>11.978400000000001</v>
      </c>
      <c r="J23" s="13"/>
      <c r="K23" s="13"/>
      <c r="L23" s="14"/>
      <c r="M23" s="13"/>
      <c r="N23" s="13"/>
      <c r="O23" s="15"/>
      <c r="P23" s="15"/>
      <c r="Q23" s="12">
        <v>1.24</v>
      </c>
      <c r="R23" s="12" t="s">
        <v>0</v>
      </c>
    </row>
    <row r="24" spans="1:18" s="23" customFormat="1" ht="50.1" customHeight="1" x14ac:dyDescent="0.2">
      <c r="A24" s="13">
        <v>5</v>
      </c>
      <c r="B24" s="13" t="s">
        <v>60</v>
      </c>
      <c r="C24" s="13"/>
      <c r="D24" s="13" t="s">
        <v>71</v>
      </c>
      <c r="E24" s="14">
        <v>1</v>
      </c>
      <c r="F24" s="13" t="s">
        <v>61</v>
      </c>
      <c r="G24" s="13" t="s">
        <v>70</v>
      </c>
      <c r="H24" s="15">
        <v>40</v>
      </c>
      <c r="I24" s="15">
        <f t="shared" ref="I24" si="1">H24*E24*Q24</f>
        <v>40</v>
      </c>
      <c r="J24" s="13"/>
      <c r="K24" s="13"/>
      <c r="L24" s="14"/>
      <c r="M24" s="13"/>
      <c r="N24" s="13"/>
      <c r="O24" s="15"/>
      <c r="P24" s="15"/>
      <c r="Q24" s="23">
        <v>1</v>
      </c>
      <c r="R24" s="17">
        <f>SUM(P21:P21)</f>
        <v>0</v>
      </c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2353.0947999999999</v>
      </c>
      <c r="J25" s="3"/>
      <c r="K25" s="3"/>
      <c r="L25" s="4"/>
      <c r="M25" s="3"/>
      <c r="N25" s="3"/>
      <c r="O25" s="5"/>
      <c r="P25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.75" customHeight="1" x14ac:dyDescent="0.2">
      <c r="A9" s="50" t="str">
        <f>т1!A9</f>
        <v xml:space="preserve">Наименование инвестиционного проекта: Расширение просек ВЛ 15 кВ № 15-216 площадью 7,3 га и реконструкция участков ВЛ 15 кВ № 15-216 протяженностью 0,339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L_949-96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5.5" customHeight="1" x14ac:dyDescent="0.2">
      <c r="A9" s="50" t="str">
        <f>т1!A9</f>
        <v xml:space="preserve">Наименование инвестиционного проекта: Расширение просек ВЛ 15 кВ № 15-216 площадью 7,3 га и реконструкция участков ВЛ 15 кВ № 15-216 протяженностью 0,339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L_949-96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G1" sqref="G1:X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41</v>
      </c>
      <c r="C3" s="52">
        <f>т4!I25</f>
        <v>2353.0947999999999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42</v>
      </c>
      <c r="C4" s="52">
        <f>C3*20%</f>
        <v>470.61896000000002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2823.7137599999996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3310.7495345389389</v>
      </c>
      <c r="D6" s="53"/>
      <c r="E6" s="54"/>
      <c r="F6" s="29"/>
      <c r="G6" s="30"/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46</v>
      </c>
      <c r="C8" s="52">
        <f>C5-C7</f>
        <v>2823.7137599999996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2774.4158899999998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50</v>
      </c>
      <c r="C12" s="52">
        <f>2.22164686*1000</f>
        <v>2221.6468599999998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51</v>
      </c>
      <c r="C13" s="52">
        <f>0.55276903*1000</f>
        <v>552.76903000000004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68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69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52</v>
      </c>
      <c r="C18" s="52">
        <f>C6/1000</f>
        <v>3.3107495345389388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54</v>
      </c>
      <c r="C20" s="52">
        <f>(C19+C18)*1000</f>
        <v>3310.7495345389389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2021-03-12T13:22:40Z</dcterms:modified>
</cp:coreProperties>
</file>