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5_2021г\Отправка\Форматы\"/>
    </mc:Choice>
  </mc:AlternateContent>
  <bookViews>
    <workbookView xWindow="0" yWindow="0" windowWidth="18870" windowHeight="8340"/>
  </bookViews>
  <sheets>
    <sheet name="ФЭМ" sheetId="3" r:id="rId1"/>
  </sheet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M373" i="3" l="1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F238" i="3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21" i="3"/>
  <c r="M220" i="3"/>
  <c r="M219" i="3"/>
  <c r="M218" i="3"/>
  <c r="M217" i="3"/>
  <c r="M216" i="3"/>
  <c r="M215" i="3"/>
  <c r="M214" i="3"/>
  <c r="M213" i="3"/>
  <c r="M212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M451" i="3"/>
  <c r="M450" i="3"/>
  <c r="M449" i="3"/>
  <c r="M448" i="3"/>
  <c r="M447" i="3"/>
  <c r="M446" i="3"/>
  <c r="M445" i="3"/>
  <c r="M444" i="3"/>
  <c r="M441" i="3"/>
  <c r="M440" i="3"/>
  <c r="M439" i="3"/>
  <c r="M435" i="3"/>
  <c r="M434" i="3"/>
  <c r="M433" i="3"/>
  <c r="M427" i="3"/>
  <c r="M420" i="3"/>
  <c r="M346" i="3"/>
  <c r="M347" i="3"/>
  <c r="M342" i="3"/>
  <c r="M341" i="3"/>
  <c r="I348" i="3"/>
  <c r="F161" i="3"/>
  <c r="M148" i="3"/>
  <c r="M155" i="3"/>
  <c r="M79" i="3"/>
  <c r="G148" i="3"/>
  <c r="I148" i="3"/>
  <c r="K148" i="3"/>
  <c r="G348" i="3"/>
  <c r="G430" i="3"/>
  <c r="K437" i="3"/>
  <c r="K438" i="3" s="1"/>
  <c r="K406" i="3"/>
  <c r="I414" i="3"/>
  <c r="I442" i="3"/>
  <c r="M74" i="3"/>
  <c r="M63" i="3"/>
  <c r="M61" i="3"/>
  <c r="M59" i="3"/>
  <c r="M29" i="3"/>
  <c r="F386" i="3"/>
  <c r="F239" i="3"/>
  <c r="E354" i="3"/>
  <c r="E376" i="3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452" i="3"/>
  <c r="E87" i="3"/>
  <c r="E108" i="3"/>
  <c r="E454" i="3"/>
  <c r="D376" i="3"/>
  <c r="D313" i="3"/>
  <c r="D462" i="3"/>
  <c r="E251" i="3"/>
  <c r="D354" i="3"/>
  <c r="F148" i="3"/>
  <c r="E102" i="3"/>
  <c r="E96" i="3"/>
  <c r="E56" i="3"/>
  <c r="E55" i="3"/>
  <c r="E37" i="3"/>
  <c r="E53" i="3"/>
  <c r="E90" i="3"/>
  <c r="E81" i="3"/>
  <c r="E109" i="3"/>
  <c r="E52" i="3"/>
  <c r="E95" i="3"/>
  <c r="E73" i="3"/>
  <c r="E76" i="3"/>
  <c r="E160" i="3"/>
  <c r="E139" i="3"/>
  <c r="E148" i="3"/>
  <c r="E123" i="3"/>
  <c r="E153" i="3"/>
  <c r="E384" i="3"/>
  <c r="E387" i="3"/>
  <c r="E388" i="3"/>
  <c r="F162" i="3"/>
  <c r="E158" i="3"/>
  <c r="E154" i="3"/>
  <c r="E303" i="3"/>
  <c r="E211" i="3"/>
  <c r="E462" i="3"/>
  <c r="E311" i="3"/>
  <c r="E281" i="3"/>
  <c r="E225" i="3"/>
  <c r="E313" i="3"/>
  <c r="E247" i="3"/>
  <c r="E237" i="3"/>
  <c r="E165" i="3"/>
  <c r="E187" i="3"/>
  <c r="E209" i="3"/>
  <c r="E243" i="3"/>
  <c r="E244" i="3" s="1"/>
  <c r="E234" i="3"/>
  <c r="E246" i="3"/>
  <c r="E241" i="3"/>
  <c r="E305" i="3"/>
  <c r="E184" i="3"/>
  <c r="E242" i="3"/>
  <c r="E250" i="3" s="1"/>
  <c r="E252" i="3" s="1"/>
  <c r="F251" i="3" s="1"/>
  <c r="E202" i="3"/>
  <c r="M376" i="3" l="1"/>
  <c r="M343" i="3"/>
  <c r="F243" i="3"/>
  <c r="F244" i="3" s="1"/>
  <c r="F72" i="3"/>
  <c r="F241" i="3"/>
  <c r="F132" i="3"/>
  <c r="F138" i="3" s="1"/>
  <c r="F281" i="3"/>
  <c r="M201" i="3"/>
  <c r="M344" i="3"/>
  <c r="M413" i="3"/>
  <c r="M430" i="3"/>
  <c r="E248" i="3"/>
  <c r="F87" i="3"/>
  <c r="M345" i="3"/>
  <c r="M375" i="3"/>
  <c r="G384" i="3"/>
  <c r="M384" i="3" s="1"/>
  <c r="M387" i="3"/>
  <c r="M399" i="3"/>
  <c r="M406" i="3"/>
  <c r="M31" i="3"/>
  <c r="M78" i="3"/>
  <c r="F311" i="3"/>
  <c r="F209" i="3"/>
  <c r="M388" i="3"/>
  <c r="G311" i="3"/>
  <c r="M187" i="3"/>
  <c r="M210" i="3"/>
  <c r="M228" i="3"/>
  <c r="M340" i="3"/>
  <c r="M374" i="3"/>
  <c r="M386" i="3"/>
  <c r="M400" i="3"/>
  <c r="M428" i="3"/>
  <c r="M429" i="3"/>
  <c r="M442" i="3"/>
  <c r="M432" i="3"/>
  <c r="F37" i="3"/>
  <c r="F81" i="3"/>
  <c r="F52" i="3"/>
  <c r="F62" i="3"/>
  <c r="F73" i="3" s="1"/>
  <c r="F76" i="3" s="1"/>
  <c r="F248" i="3"/>
  <c r="F462" i="3"/>
  <c r="M414" i="3"/>
  <c r="G438" i="3"/>
  <c r="M438" i="3" s="1"/>
  <c r="M437" i="3"/>
  <c r="F184" i="3"/>
  <c r="F96" i="3"/>
  <c r="F305" i="3"/>
  <c r="F234" i="3"/>
  <c r="M348" i="3"/>
  <c r="M436" i="3"/>
  <c r="M431" i="3"/>
  <c r="G211" i="3"/>
  <c r="M211" i="3" s="1"/>
  <c r="M385" i="3"/>
  <c r="F250" i="3" l="1"/>
  <c r="F252" i="3" s="1"/>
  <c r="G251" i="3" s="1"/>
  <c r="M251" i="3" s="1"/>
  <c r="F109" i="3"/>
  <c r="F95" i="3"/>
  <c r="F139" i="3" l="1"/>
  <c r="F123" i="3"/>
  <c r="F160" i="3"/>
  <c r="F165" i="3" s="1"/>
  <c r="F153" i="3" l="1"/>
  <c r="F158" i="3"/>
  <c r="F154" i="3" s="1"/>
  <c r="M301" i="3" l="1"/>
  <c r="M199" i="3" l="1"/>
  <c r="M293" i="3" l="1"/>
  <c r="K37" i="3"/>
  <c r="M164" i="3"/>
  <c r="K162" i="3"/>
  <c r="M223" i="3"/>
  <c r="M299" i="3"/>
  <c r="I162" i="3"/>
  <c r="M236" i="3"/>
  <c r="K311" i="3"/>
  <c r="M176" i="3"/>
  <c r="I56" i="3" l="1"/>
  <c r="I55" i="3" s="1"/>
  <c r="M175" i="3"/>
  <c r="I37" i="3"/>
  <c r="M101" i="3"/>
  <c r="G234" i="3"/>
  <c r="I350" i="3"/>
  <c r="K56" i="3"/>
  <c r="K55" i="3" s="1"/>
  <c r="I311" i="3"/>
  <c r="M173" i="3"/>
  <c r="M311" i="3" s="1"/>
  <c r="M222" i="3"/>
  <c r="M57" i="3"/>
  <c r="G56" i="3"/>
  <c r="G247" i="3"/>
  <c r="G225" i="3"/>
  <c r="M225" i="3" s="1"/>
  <c r="M224" i="3"/>
  <c r="M247" i="3" s="1"/>
  <c r="M192" i="3"/>
  <c r="G350" i="3"/>
  <c r="M64" i="3"/>
  <c r="M71" i="3"/>
  <c r="K350" i="3" l="1"/>
  <c r="M350" i="3" s="1"/>
  <c r="K234" i="3"/>
  <c r="I234" i="3"/>
  <c r="G55" i="3"/>
  <c r="M56" i="3"/>
  <c r="M234" i="3" l="1"/>
  <c r="M55" i="3"/>
  <c r="M107" i="3"/>
  <c r="M195" i="3" l="1"/>
  <c r="M194" i="3"/>
  <c r="M100" i="3"/>
  <c r="G184" i="3"/>
  <c r="I62" i="3"/>
  <c r="G305" i="3"/>
  <c r="M106" i="3" l="1"/>
  <c r="K62" i="3"/>
  <c r="G37" i="3"/>
  <c r="M23" i="3"/>
  <c r="M105" i="3"/>
  <c r="M67" i="3"/>
  <c r="G62" i="3"/>
  <c r="M69" i="3"/>
  <c r="I72" i="3"/>
  <c r="M62" i="3" l="1"/>
  <c r="M104" i="3"/>
  <c r="M75" i="3"/>
  <c r="M37" i="3"/>
  <c r="M99" i="3"/>
  <c r="G72" i="3"/>
  <c r="I161" i="3"/>
  <c r="G53" i="3"/>
  <c r="K161" i="3"/>
  <c r="I53" i="3"/>
  <c r="K72" i="3"/>
  <c r="M297" i="3"/>
  <c r="I89" i="3" l="1"/>
  <c r="M70" i="3"/>
  <c r="K53" i="3"/>
  <c r="M53" i="3" s="1"/>
  <c r="G108" i="3"/>
  <c r="M72" i="3"/>
  <c r="G87" i="3"/>
  <c r="I87" i="3"/>
  <c r="G89" i="3"/>
  <c r="M163" i="3"/>
  <c r="M60" i="3" l="1"/>
  <c r="G96" i="3"/>
  <c r="G102" i="3"/>
  <c r="G209" i="3"/>
  <c r="G243" i="3"/>
  <c r="G244" i="3" s="1"/>
  <c r="I108" i="3"/>
  <c r="K89" i="3" l="1"/>
  <c r="M89" i="3" s="1"/>
  <c r="M46" i="3"/>
  <c r="M117" i="3"/>
  <c r="K108" i="3"/>
  <c r="M108" i="3" s="1"/>
  <c r="M103" i="3"/>
  <c r="I52" i="3" l="1"/>
  <c r="I95" i="3" s="1"/>
  <c r="I81" i="3"/>
  <c r="I73" i="3"/>
  <c r="I76" i="3" s="1"/>
  <c r="M80" i="3"/>
  <c r="G52" i="3"/>
  <c r="G73" i="3"/>
  <c r="G81" i="3"/>
  <c r="M68" i="3"/>
  <c r="G109" i="3" l="1"/>
  <c r="K73" i="3"/>
  <c r="K76" i="3" s="1"/>
  <c r="K52" i="3"/>
  <c r="K95" i="3" s="1"/>
  <c r="K81" i="3"/>
  <c r="M38" i="3"/>
  <c r="G95" i="3"/>
  <c r="G76" i="3"/>
  <c r="K87" i="3"/>
  <c r="M87" i="3" s="1"/>
  <c r="M44" i="3"/>
  <c r="M73" i="3" l="1"/>
  <c r="M95" i="3"/>
  <c r="M76" i="3"/>
  <c r="M52" i="3"/>
  <c r="I132" i="3"/>
  <c r="K132" i="3"/>
  <c r="G160" i="3"/>
  <c r="G123" i="3"/>
  <c r="M81" i="3"/>
  <c r="G202" i="3"/>
  <c r="G242" i="3"/>
  <c r="G281" i="3"/>
  <c r="M147" i="3" l="1"/>
  <c r="G132" i="3"/>
  <c r="M132" i="3" s="1"/>
  <c r="G165" i="3"/>
  <c r="G139" i="3" l="1"/>
  <c r="G130" i="3"/>
  <c r="G138" i="3" l="1"/>
  <c r="G153" i="3"/>
  <c r="I241" i="3" l="1"/>
  <c r="I246" i="3"/>
  <c r="I248" i="3" s="1"/>
  <c r="M157" i="3"/>
  <c r="G158" i="3"/>
  <c r="G154" i="3" s="1"/>
  <c r="M240" i="3" l="1"/>
  <c r="K241" i="3"/>
  <c r="K246" i="3"/>
  <c r="K248" i="3" s="1"/>
  <c r="M98" i="3"/>
  <c r="M265" i="3"/>
  <c r="M200" i="3"/>
  <c r="M269" i="3"/>
  <c r="G246" i="3" l="1"/>
  <c r="G241" i="3"/>
  <c r="M241" i="3" s="1"/>
  <c r="M235" i="3"/>
  <c r="M246" i="3" s="1"/>
  <c r="M248" i="3" s="1"/>
  <c r="I305" i="3"/>
  <c r="I184" i="3"/>
  <c r="G248" i="3" l="1"/>
  <c r="G250" i="3"/>
  <c r="G252" i="3" s="1"/>
  <c r="I251" i="3" s="1"/>
  <c r="K305" i="3"/>
  <c r="K184" i="3"/>
  <c r="M184" i="3" s="1"/>
  <c r="M167" i="3"/>
  <c r="M305" i="3" s="1"/>
  <c r="M198" i="3"/>
  <c r="I102" i="3" l="1"/>
  <c r="I96" i="3"/>
  <c r="K102" i="3" l="1"/>
  <c r="K96" i="3"/>
  <c r="K109" i="3" s="1"/>
  <c r="M97" i="3"/>
  <c r="I109" i="3"/>
  <c r="M102" i="3"/>
  <c r="I243" i="3"/>
  <c r="I244" i="3" s="1"/>
  <c r="I209" i="3"/>
  <c r="M96" i="3" l="1"/>
  <c r="K209" i="3"/>
  <c r="M209" i="3" s="1"/>
  <c r="K243" i="3"/>
  <c r="K244" i="3" s="1"/>
  <c r="K160" i="3"/>
  <c r="K165" i="3" s="1"/>
  <c r="M203" i="3"/>
  <c r="M243" i="3" s="1"/>
  <c r="M244" i="3" s="1"/>
  <c r="I160" i="3"/>
  <c r="M109" i="3"/>
  <c r="M295" i="3"/>
  <c r="I165" i="3" l="1"/>
  <c r="M160" i="3"/>
  <c r="M165" i="3" s="1"/>
  <c r="I123" i="3" l="1"/>
  <c r="M286" i="3"/>
  <c r="K123" i="3" l="1"/>
  <c r="M123" i="3" s="1"/>
  <c r="M115" i="3"/>
  <c r="I281" i="3" l="1"/>
  <c r="I130" i="3" l="1"/>
  <c r="K130" i="3"/>
  <c r="M130" i="3" s="1"/>
  <c r="M254" i="3" l="1"/>
  <c r="M281" i="3" s="1"/>
  <c r="K281" i="3"/>
  <c r="I138" i="3"/>
  <c r="I139" i="3"/>
  <c r="M145" i="3"/>
  <c r="I153" i="3" l="1"/>
  <c r="K138" i="3"/>
  <c r="M138" i="3" s="1"/>
  <c r="K139" i="3"/>
  <c r="M124" i="3"/>
  <c r="I158" i="3"/>
  <c r="M197" i="3"/>
  <c r="I154" i="3" l="1"/>
  <c r="I202" i="3"/>
  <c r="I242" i="3"/>
  <c r="I250" i="3" s="1"/>
  <c r="I252" i="3" s="1"/>
  <c r="K251" i="3" s="1"/>
  <c r="M139" i="3"/>
  <c r="K153" i="3"/>
  <c r="M153" i="3" s="1"/>
  <c r="M196" i="3"/>
  <c r="G303" i="3" l="1"/>
  <c r="K202" i="3" l="1"/>
  <c r="M202" i="3" s="1"/>
  <c r="K242" i="3"/>
  <c r="K250" i="3" s="1"/>
  <c r="K252" i="3" s="1"/>
  <c r="M252" i="3" s="1"/>
  <c r="M185" i="3"/>
  <c r="M242" i="3" s="1"/>
  <c r="M250" i="3" s="1"/>
  <c r="K158" i="3"/>
  <c r="M156" i="3"/>
  <c r="K154" i="3" l="1"/>
  <c r="M154" i="3" s="1"/>
  <c r="M158" i="3"/>
  <c r="I303" i="3"/>
  <c r="M283" i="3" l="1"/>
  <c r="K303" i="3"/>
  <c r="M303" i="3" s="1"/>
</calcChain>
</file>

<file path=xl/sharedStrings.xml><?xml version="1.0" encoding="utf-8"?>
<sst xmlns="http://schemas.openxmlformats.org/spreadsheetml/2006/main" count="4431" uniqueCount="702">
  <si>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</si>
  <si>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</si>
  <si>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</si>
  <si>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</si>
  <si>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</si>
  <si>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</si>
  <si>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</si>
  <si>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</si>
  <si>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</si>
  <si>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</si>
  <si>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</si>
  <si>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</si>
  <si>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</si>
  <si>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</si>
  <si>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</si>
  <si>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</si>
  <si>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</si>
  <si>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</si>
  <si>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</si>
  <si>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</si>
  <si>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</si>
  <si>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</si>
  <si>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</si>
  <si>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</si>
  <si>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</si>
  <si>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</si>
  <si>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</si>
  <si>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</si>
  <si>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</si>
  <si>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</si>
  <si>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</si>
  <si>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</si>
  <si>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</si>
  <si>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</si>
  <si>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</si>
  <si>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</si>
  <si>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</si>
  <si>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</si>
  <si>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</si>
  <si>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</si>
  <si>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</si>
  <si>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</si>
  <si>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</si>
  <si>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</si>
  <si>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</si>
  <si>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</si>
  <si>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</si>
  <si>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</si>
  <si>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</si>
  <si>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</si>
  <si>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</si>
  <si>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</si>
  <si>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</si>
  <si>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</si>
  <si>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</si>
  <si>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</si>
  <si>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</si>
  <si>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</si>
  <si>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</si>
  <si>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</si>
  <si>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</si>
  <si>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</si>
  <si>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</si>
  <si>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</si>
  <si>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</si>
  <si>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</si>
  <si>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</si>
  <si>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</si>
  <si>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</si>
  <si>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</si>
  <si>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</si>
  <si>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</si>
  <si>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</si>
  <si>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</si>
  <si>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</si>
  <si>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</si>
  <si>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</si>
  <si>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</si>
  <si>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</si>
  <si>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</si>
  <si>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</si>
  <si>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</si>
  <si>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</si>
  <si>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</si>
  <si>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</si>
  <si>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</si>
  <si>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</si>
  <si>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</si>
  <si>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</si>
  <si>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</si>
  <si>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</si>
  <si>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</si>
  <si>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</si>
  <si>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</si>
  <si>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</si>
  <si>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</si>
  <si>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</si>
  <si>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</si>
  <si>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</si>
  <si>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</si>
  <si>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</si>
  <si>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</si>
  <si>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</si>
  <si>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</si>
  <si>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</si>
  <si>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</si>
  <si>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</si>
  <si>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</si>
  <si>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</si>
  <si>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</si>
  <si>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</si>
  <si>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</si>
  <si>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</si>
  <si>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</si>
  <si>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</si>
  <si>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</si>
  <si>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</si>
  <si>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</si>
  <si>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</si>
  <si>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</si>
  <si>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</si>
  <si>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</si>
  <si>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</si>
  <si>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</si>
  <si>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</si>
  <si>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</si>
  <si>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</si>
  <si>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</si>
  <si>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</si>
  <si>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</si>
  <si>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</si>
  <si>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</si>
  <si>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</si>
  <si>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</si>
  <si>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</si>
  <si>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</si>
  <si>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</si>
  <si>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</si>
  <si>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</si>
  <si>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</si>
  <si>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</si>
  <si>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</si>
  <si>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</si>
  <si>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</si>
  <si>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</si>
  <si>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</si>
  <si>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</si>
  <si>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</si>
  <si>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</si>
  <si>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</si>
  <si>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</si>
  <si>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</si>
  <si>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</si>
  <si>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</si>
  <si>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</si>
  <si>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</si>
  <si>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</si>
  <si>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</si>
  <si>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</si>
  <si>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</si>
  <si>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</si>
  <si>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</si>
  <si>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</si>
  <si>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</si>
  <si>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</si>
  <si>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</si>
  <si>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</si>
  <si>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</si>
  <si>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</si>
  <si>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</si>
  <si>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</si>
  <si>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</si>
  <si>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</si>
  <si>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</si>
  <si>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</si>
  <si>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</si>
  <si>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</si>
  <si>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</si>
  <si>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</si>
  <si>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</si>
  <si>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</si>
  <si>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</si>
  <si>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</si>
  <si>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</si>
  <si>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</si>
  <si>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</si>
  <si>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</si>
  <si>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</si>
  <si>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</si>
  <si>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</si>
  <si>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</si>
  <si>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</si>
  <si>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</si>
  <si>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</si>
  <si>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</si>
  <si>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</si>
  <si>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</si>
  <si>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</si>
  <si>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</si>
  <si>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</si>
  <si>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</si>
  <si>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</si>
  <si>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</si>
  <si>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</si>
  <si>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</si>
  <si>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</si>
  <si>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</si>
  <si>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</si>
  <si>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</si>
  <si>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</si>
  <si>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</si>
  <si>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</si>
  <si>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</si>
  <si>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</si>
  <si>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</si>
  <si>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</si>
  <si>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</si>
  <si>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</si>
  <si>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</si>
  <si>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</si>
  <si>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</si>
  <si>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</si>
  <si>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</si>
  <si>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</si>
  <si>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</si>
  <si>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</si>
  <si>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</si>
  <si>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</si>
  <si>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</si>
  <si>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</si>
  <si>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</si>
  <si>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</si>
  <si>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</si>
  <si>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</si>
  <si>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</si>
  <si>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</si>
  <si>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</si>
  <si>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</si>
  <si>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</si>
  <si>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</si>
  <si>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</si>
  <si>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</si>
  <si>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</si>
  <si>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</si>
  <si>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</si>
  <si>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</si>
  <si>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</si>
  <si>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</si>
  <si>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</si>
  <si>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</si>
  <si>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</si>
  <si>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</si>
  <si>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</si>
  <si>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</si>
  <si>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</si>
  <si>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</si>
  <si>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</si>
  <si>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</si>
  <si>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</si>
  <si>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</si>
  <si>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</si>
  <si>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</si>
  <si>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</si>
  <si>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</si>
  <si>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</si>
  <si>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</si>
  <si>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</si>
  <si>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</si>
  <si>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</si>
  <si>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</si>
  <si>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</si>
  <si>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</si>
  <si>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</si>
  <si>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</si>
  <si>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</si>
  <si>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</si>
  <si>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</si>
  <si>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</si>
  <si>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</si>
  <si>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</si>
  <si>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</si>
  <si>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</si>
  <si>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</si>
  <si>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</si>
  <si>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</si>
  <si>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</si>
  <si>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</si>
  <si>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</si>
  <si>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</si>
  <si>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</si>
  <si>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</si>
  <si>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</si>
  <si>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</si>
  <si>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</si>
  <si>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</si>
  <si>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</si>
  <si>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</si>
  <si>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</si>
  <si>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</si>
  <si>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</si>
  <si>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</si>
  <si>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</si>
  <si>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</si>
  <si>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</si>
  <si>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</si>
  <si>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</si>
  <si>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</si>
  <si>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</si>
  <si>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</si>
  <si>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</si>
  <si>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</si>
  <si>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</si>
  <si>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</si>
  <si>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</si>
  <si>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</si>
  <si>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</si>
  <si>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</si>
  <si>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</si>
  <si>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</si>
  <si>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</si>
  <si>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</si>
  <si>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</si>
  <si>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</si>
  <si>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</si>
  <si>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</si>
  <si>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</si>
  <si>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</si>
  <si>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</si>
  <si>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</si>
  <si>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</si>
  <si>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</si>
  <si>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</si>
  <si>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</si>
  <si>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</si>
  <si>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</si>
  <si>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</si>
  <si>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</si>
  <si>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</si>
  <si>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</si>
  <si>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</si>
  <si>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</si>
  <si>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</si>
  <si>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</si>
  <si>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</si>
  <si>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</si>
  <si>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</si>
  <si>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</si>
  <si>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</si>
  <si>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</si>
  <si>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</si>
  <si>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</si>
  <si>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</si>
  <si>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</si>
  <si>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</si>
  <si>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</si>
  <si>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</si>
  <si>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</si>
  <si>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</si>
  <si>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</si>
  <si>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</si>
  <si>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</si>
  <si>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</si>
  <si>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</si>
  <si>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</si>
  <si>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</si>
  <si>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</si>
  <si>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</si>
  <si>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</si>
  <si>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</si>
  <si>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</si>
  <si>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</si>
  <si>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</si>
  <si>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</si>
  <si>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</si>
  <si>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</si>
  <si>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</si>
  <si>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</si>
  <si>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</si>
  <si>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</si>
  <si>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</si>
  <si>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</si>
  <si>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</si>
  <si>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</si>
  <si>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</si>
  <si>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</si>
  <si>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</si>
  <si>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</si>
  <si>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</si>
  <si>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</si>
  <si>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</si>
  <si>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</si>
  <si>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</si>
  <si>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</si>
  <si>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</si>
  <si>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</si>
  <si>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</si>
  <si>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</si>
  <si>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</si>
  <si>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</si>
  <si>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</si>
  <si>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</si>
  <si>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</si>
  <si>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</si>
  <si>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</si>
  <si>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</si>
  <si>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</si>
  <si>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</si>
  <si>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</si>
  <si>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</si>
  <si>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</si>
  <si>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</si>
  <si>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</si>
  <si>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</si>
  <si>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</si>
  <si>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</si>
  <si>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</si>
  <si>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</si>
  <si>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</si>
  <si>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</si>
  <si>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</si>
  <si>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</si>
  <si>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</si>
  <si>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</si>
  <si>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</si>
  <si>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</si>
  <si>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</si>
  <si>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</si>
  <si>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</si>
  <si>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</si>
  <si>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</si>
  <si>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</si>
  <si>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</si>
  <si>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</si>
  <si>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</si>
  <si>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</si>
  <si>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</si>
  <si>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</si>
  <si>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</si>
  <si>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</si>
  <si>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</si>
  <si>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</si>
  <si>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</si>
  <si>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</si>
  <si>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</si>
  <si>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</si>
  <si>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</si>
  <si>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</si>
  <si>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</si>
  <si>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</si>
  <si>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</si>
  <si>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</si>
  <si>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</si>
  <si>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</si>
  <si>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</si>
  <si>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</si>
  <si>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</si>
  <si>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</si>
  <si>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</si>
  <si>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</si>
  <si>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</si>
  <si>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</si>
  <si>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</si>
  <si>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</si>
  <si>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</si>
  <si>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</si>
  <si>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</si>
  <si>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</si>
  <si>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</si>
  <si>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</si>
  <si>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</si>
  <si>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</si>
  <si>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</si>
  <si>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</si>
  <si>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</si>
  <si>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</si>
  <si>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</si>
  <si>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</si>
  <si>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</si>
  <si>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</si>
  <si>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</si>
  <si>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</si>
  <si>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</si>
  <si>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</si>
  <si>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</si>
  <si>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</si>
  <si>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</si>
  <si>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</si>
  <si>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</si>
  <si>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</si>
  <si>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</si>
  <si>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</si>
  <si>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</si>
  <si>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</si>
  <si>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</si>
  <si>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</si>
  <si>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</si>
  <si>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</si>
  <si>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</si>
  <si>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</si>
  <si>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</si>
  <si>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</si>
  <si>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</si>
  <si>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</si>
  <si>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</si>
  <si>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</si>
  <si>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</si>
  <si>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</si>
  <si>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</si>
  <si>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</si>
  <si>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</si>
  <si>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</si>
  <si>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</si>
  <si>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</si>
  <si>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</si>
  <si>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</si>
  <si>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</si>
  <si>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</si>
  <si>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</si>
  <si>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</si>
  <si>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</si>
  <si>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</si>
  <si>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</si>
  <si>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</si>
  <si>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</si>
  <si>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</si>
  <si>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</si>
  <si>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</si>
  <si>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</si>
  <si>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</si>
  <si>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</si>
  <si>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</si>
  <si>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</si>
  <si>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</si>
  <si>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</si>
  <si>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</si>
  <si>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</si>
  <si>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</si>
  <si>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</si>
  <si>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</si>
  <si>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</si>
  <si>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</si>
  <si>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</si>
  <si>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</si>
  <si>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</si>
  <si>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</si>
  <si>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</si>
  <si>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</si>
  <si>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</si>
  <si>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</si>
  <si>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</si>
  <si>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</si>
  <si>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</si>
  <si>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</si>
  <si>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</si>
  <si>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</si>
  <si>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</si>
  <si>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</si>
  <si>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</si>
  <si>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</si>
  <si>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</si>
  <si>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</si>
  <si>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</si>
  <si>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</si>
  <si>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</si>
  <si>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</si>
  <si>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</si>
  <si>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</si>
  <si>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</si>
  <si>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</si>
  <si>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</si>
  <si>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</si>
  <si>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</si>
  <si>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</si>
  <si>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</si>
  <si>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</si>
  <si>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</si>
  <si>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</si>
  <si>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</si>
  <si>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</si>
  <si>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</si>
  <si>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</si>
  <si>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</si>
  <si>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</si>
  <si>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</si>
  <si>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</si>
  <si>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</si>
  <si>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</si>
  <si>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</si>
  <si>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</si>
  <si>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</si>
  <si>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</si>
  <si>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</si>
  <si>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</si>
  <si>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</si>
  <si>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</si>
  <si>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</si>
  <si>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</si>
  <si>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</si>
  <si>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</si>
  <si>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</si>
  <si>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</si>
  <si>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</si>
  <si>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</si>
  <si>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</si>
  <si>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</si>
  <si>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</si>
  <si>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</si>
  <si>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</si>
  <si>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</si>
  <si>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</si>
  <si>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</si>
  <si>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</si>
  <si>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</si>
  <si>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</si>
  <si>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</si>
  <si>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</si>
  <si>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</si>
  <si>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</si>
  <si>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</si>
  <si>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</si>
  <si>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</si>
  <si>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</si>
  <si>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</si>
  <si>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</si>
  <si>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</si>
  <si>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</si>
  <si>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</si>
  <si>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</si>
  <si>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</si>
  <si>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</si>
  <si>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</si>
  <si>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</si>
  <si>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</si>
  <si>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</si>
  <si>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</si>
  <si>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</si>
  <si>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</si>
  <si>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</si>
  <si>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</si>
  <si>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</si>
  <si>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</si>
  <si>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</si>
  <si>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</si>
  <si>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</si>
  <si>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</si>
  <si>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</si>
  <si>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</si>
  <si>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</si>
  <si>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</si>
  <si>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</si>
  <si>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</si>
  <si>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</si>
  <si>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</si>
  <si>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</si>
  <si>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</si>
  <si>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</si>
  <si>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</si>
  <si>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</si>
  <si>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</si>
  <si>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</si>
  <si>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</si>
  <si>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</si>
  <si>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</si>
  <si>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</si>
  <si>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</si>
  <si>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</si>
  <si>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</si>
  <si>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</si>
  <si>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</si>
  <si>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</si>
  <si>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</si>
  <si>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</si>
  <si>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</si>
  <si>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</si>
  <si>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</si>
  <si>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</si>
  <si>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</si>
  <si>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</si>
  <si>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</si>
  <si>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</si>
  <si>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</si>
  <si>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</si>
  <si>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</si>
  <si>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</si>
  <si>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</si>
  <si>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</si>
  <si>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</si>
  <si>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</si>
  <si>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</si>
  <si>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</si>
  <si>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</si>
  <si>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</si>
  <si>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</si>
  <si>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</si>
  <si>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Прогноз</t>
  </si>
  <si>
    <t>2021 год</t>
  </si>
  <si>
    <t>2022 год</t>
  </si>
  <si>
    <t>2023 год</t>
  </si>
  <si>
    <t>План</t>
  </si>
  <si>
    <t xml:space="preserve">                    Год раскрытия (предоставления) информации: 2021 год</t>
  </si>
  <si>
    <t>Предложение по корректировке утвержденного плана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</si>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</sst>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89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19" xfId="43" applyFont="1" applyFill="1" applyBorder="1" applyAlignment="1">
      <alignment horizontal="center" vertical="center"/>
    </xf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3" fontId="34" fillId="0" borderId="33" xfId="0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zoomScale="85" zoomScaleNormal="100" zoomScaleSheetLayoutView="85" workbookViewId="0">
      <selection activeCell="G12" sqref="G12"/>
    </sheetView>
  </sheetViews>
  <sheetFormatPr defaultColWidth="10.28515625" defaultRowHeight="15.75" x14ac:dyDescent="0.25"/>
  <cols>
    <col min="1" max="1" width="10.140625" style="57" customWidth="1"/>
    <col min="2" max="2" width="85.28515625" style="10" customWidth="1"/>
    <col min="3" max="3" width="12.28515625" style="69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104" t="s">
        <v>88</v>
      </c>
      <c r="N1" s="104"/>
    </row>
    <row r="2" spans="1:14" x14ac:dyDescent="0.25">
      <c r="M2" s="104" t="s">
        <v>87</v>
      </c>
      <c r="N2" s="104"/>
    </row>
    <row r="3" spans="1:14" ht="11.25" customHeight="1" x14ac:dyDescent="0.25">
      <c r="M3" s="104" t="s">
        <v>687</v>
      </c>
      <c r="N3" s="104"/>
    </row>
    <row r="4" spans="1:14" ht="12" customHeight="1" x14ac:dyDescent="0.25">
      <c r="M4" s="104"/>
      <c r="N4" s="104"/>
    </row>
    <row r="5" spans="1:14" ht="7.5" customHeight="1" x14ac:dyDescent="0.25">
      <c r="M5" s="104"/>
      <c r="N5" s="104"/>
    </row>
    <row r="6" spans="1:14" x14ac:dyDescent="0.25">
      <c r="A6" s="176" t="s">
        <v>688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</row>
    <row r="7" spans="1:14" ht="10.5" customHeight="1" x14ac:dyDescent="0.25">
      <c r="A7" s="177"/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</row>
    <row r="8" spans="1:14" ht="11.25" customHeight="1" x14ac:dyDescent="0.25"/>
    <row r="9" spans="1:14" ht="21" customHeight="1" x14ac:dyDescent="0.25">
      <c r="A9" s="182" t="s">
        <v>678</v>
      </c>
      <c r="B9" s="182"/>
    </row>
    <row r="10" spans="1:14" ht="6" customHeight="1" x14ac:dyDescent="0.25">
      <c r="B10" s="105"/>
    </row>
    <row r="11" spans="1:14" x14ac:dyDescent="0.25">
      <c r="B11" s="106" t="s">
        <v>679</v>
      </c>
    </row>
    <row r="12" spans="1:14" ht="15.75" customHeight="1" x14ac:dyDescent="0.25">
      <c r="A12" s="186" t="s">
        <v>699</v>
      </c>
      <c r="B12" s="186"/>
    </row>
    <row r="13" spans="1:14" x14ac:dyDescent="0.25">
      <c r="B13" s="106"/>
    </row>
    <row r="14" spans="1:14" ht="40.5" customHeight="1" x14ac:dyDescent="0.25">
      <c r="A14" s="179" t="s">
        <v>701</v>
      </c>
      <c r="B14" s="179"/>
    </row>
    <row r="15" spans="1:14" x14ac:dyDescent="0.25">
      <c r="A15" s="185" t="s">
        <v>689</v>
      </c>
      <c r="B15" s="185"/>
    </row>
    <row r="16" spans="1:14" ht="1.5" customHeight="1" x14ac:dyDescent="0.25">
      <c r="A16" s="11"/>
      <c r="B16" s="11"/>
      <c r="C16" s="107"/>
    </row>
    <row r="17" spans="1:14" ht="12" customHeight="1" x14ac:dyDescent="0.25">
      <c r="A17" s="11"/>
      <c r="B17" s="11"/>
      <c r="C17" s="107"/>
    </row>
    <row r="18" spans="1:14" ht="18.75" customHeight="1" thickBot="1" x14ac:dyDescent="0.3">
      <c r="A18" s="178" t="s">
        <v>489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</row>
    <row r="19" spans="1:14" ht="42.75" customHeight="1" x14ac:dyDescent="0.25">
      <c r="A19" s="187" t="s">
        <v>0</v>
      </c>
      <c r="B19" s="183" t="s">
        <v>1</v>
      </c>
      <c r="C19" s="180" t="s">
        <v>176</v>
      </c>
      <c r="D19" s="108" t="s">
        <v>690</v>
      </c>
      <c r="E19" s="112" t="s">
        <v>691</v>
      </c>
      <c r="F19" s="112" t="s">
        <v>692</v>
      </c>
      <c r="G19" s="149" t="s">
        <v>695</v>
      </c>
      <c r="H19" s="167"/>
      <c r="I19" s="149" t="s">
        <v>696</v>
      </c>
      <c r="J19" s="167"/>
      <c r="K19" s="149" t="s">
        <v>697</v>
      </c>
      <c r="L19" s="150"/>
      <c r="M19" s="151" t="s">
        <v>89</v>
      </c>
      <c r="N19" s="152"/>
    </row>
    <row r="20" spans="1:14" ht="79.5" customHeight="1" x14ac:dyDescent="0.25">
      <c r="A20" s="188"/>
      <c r="B20" s="184"/>
      <c r="C20" s="181"/>
      <c r="D20" s="139" t="s">
        <v>68</v>
      </c>
      <c r="E20" s="139" t="s">
        <v>68</v>
      </c>
      <c r="F20" s="139" t="s">
        <v>68</v>
      </c>
      <c r="G20" s="113" t="s">
        <v>698</v>
      </c>
      <c r="H20" s="113" t="s">
        <v>700</v>
      </c>
      <c r="I20" s="113" t="s">
        <v>698</v>
      </c>
      <c r="J20" s="113" t="s">
        <v>700</v>
      </c>
      <c r="K20" s="113" t="s">
        <v>698</v>
      </c>
      <c r="L20" s="113" t="s">
        <v>700</v>
      </c>
      <c r="M20" s="140" t="s">
        <v>698</v>
      </c>
      <c r="N20" s="141" t="s">
        <v>700</v>
      </c>
    </row>
    <row r="21" spans="1:14" s="86" customFormat="1" ht="16.5" thickBot="1" x14ac:dyDescent="0.3">
      <c r="A21" s="84">
        <v>1</v>
      </c>
      <c r="B21" s="51">
        <v>2</v>
      </c>
      <c r="C21" s="143">
        <v>3</v>
      </c>
      <c r="D21" s="144" t="s">
        <v>693</v>
      </c>
      <c r="E21" s="51">
        <v>5</v>
      </c>
      <c r="F21" s="51">
        <v>6</v>
      </c>
      <c r="G21" s="51">
        <v>7</v>
      </c>
      <c r="H21" s="51">
        <v>8</v>
      </c>
      <c r="I21" s="51">
        <v>9</v>
      </c>
      <c r="J21" s="51">
        <v>10</v>
      </c>
      <c r="K21" s="51">
        <v>11</v>
      </c>
      <c r="L21" s="122">
        <v>12</v>
      </c>
      <c r="M21" s="122">
        <v>13</v>
      </c>
      <c r="N21" s="142">
        <v>14</v>
      </c>
    </row>
    <row r="22" spans="1:14" s="86" customFormat="1" ht="16.5" thickBot="1" x14ac:dyDescent="0.3">
      <c r="A22" s="157" t="s">
        <v>101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</row>
    <row r="23" spans="1:14" s="86" customFormat="1" x14ac:dyDescent="0.25">
      <c r="A23" s="52" t="s">
        <v>8</v>
      </c>
      <c r="B23" s="15" t="s">
        <v>596</v>
      </c>
      <c r="C23" s="74" t="s">
        <v>321</v>
      </c>
      <c r="D23" s="20">
        <v>8152.5840930090026</v>
      </c>
      <c r="E23" s="23">
        <v>6940.217373753333</v>
      </c>
      <c r="F23" s="23">
        <v>6798.7629697599996</v>
      </c>
      <c r="G23" s="23">
        <v>7987.3059950872866</v>
      </c>
      <c r="H23" s="23" t="s">
        <v>84</v>
      </c>
      <c r="I23" s="23">
        <v>7397.1157292161042</v>
      </c>
      <c r="J23" s="23" t="s">
        <v>84</v>
      </c>
      <c r="K23" s="23">
        <v>7548.654352138371</v>
      </c>
      <c r="L23" s="23" t="s">
        <v>84</v>
      </c>
      <c r="M23" s="123">
        <f>SUM(G23:K23)</f>
        <v>22933.076076441761</v>
      </c>
      <c r="N23" s="87" t="s">
        <v>84</v>
      </c>
    </row>
    <row r="24" spans="1:14" s="86" customFormat="1" x14ac:dyDescent="0.25">
      <c r="A24" s="53" t="s">
        <v>9</v>
      </c>
      <c r="B24" s="2" t="s">
        <v>597</v>
      </c>
      <c r="C24" s="61" t="s">
        <v>321</v>
      </c>
      <c r="D24" s="21" t="s">
        <v>84</v>
      </c>
      <c r="E24" s="25" t="s">
        <v>84</v>
      </c>
      <c r="F24" s="25" t="s">
        <v>84</v>
      </c>
      <c r="G24" s="25" t="s">
        <v>84</v>
      </c>
      <c r="H24" s="25" t="s">
        <v>84</v>
      </c>
      <c r="I24" s="25" t="s">
        <v>84</v>
      </c>
      <c r="J24" s="25" t="s">
        <v>84</v>
      </c>
      <c r="K24" s="25" t="s">
        <v>84</v>
      </c>
      <c r="L24" s="25" t="s">
        <v>84</v>
      </c>
      <c r="M24" s="25" t="s">
        <v>84</v>
      </c>
      <c r="N24" s="25" t="s">
        <v>84</v>
      </c>
    </row>
    <row r="25" spans="1:14" s="86" customFormat="1" ht="31.5" x14ac:dyDescent="0.25">
      <c r="A25" s="53" t="s">
        <v>70</v>
      </c>
      <c r="B25" s="3" t="s">
        <v>474</v>
      </c>
      <c r="C25" s="61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  <c r="K25" s="25" t="s">
        <v>84</v>
      </c>
      <c r="L25" s="25" t="s">
        <v>84</v>
      </c>
      <c r="M25" s="25" t="s">
        <v>84</v>
      </c>
      <c r="N25" s="25" t="s">
        <v>84</v>
      </c>
    </row>
    <row r="26" spans="1:14" s="86" customFormat="1" ht="31.5" x14ac:dyDescent="0.25">
      <c r="A26" s="53" t="s">
        <v>71</v>
      </c>
      <c r="B26" s="3" t="s">
        <v>475</v>
      </c>
      <c r="C26" s="61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  <c r="K26" s="25" t="s">
        <v>84</v>
      </c>
      <c r="L26" s="25" t="s">
        <v>84</v>
      </c>
      <c r="M26" s="124" t="s">
        <v>84</v>
      </c>
      <c r="N26" s="25" t="s">
        <v>84</v>
      </c>
    </row>
    <row r="27" spans="1:14" s="86" customFormat="1" ht="31.5" x14ac:dyDescent="0.25">
      <c r="A27" s="53" t="s">
        <v>72</v>
      </c>
      <c r="B27" s="3" t="s">
        <v>460</v>
      </c>
      <c r="C27" s="61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  <c r="K27" s="25" t="s">
        <v>84</v>
      </c>
      <c r="L27" s="25" t="s">
        <v>84</v>
      </c>
      <c r="M27" s="124" t="s">
        <v>84</v>
      </c>
      <c r="N27" s="25" t="s">
        <v>84</v>
      </c>
    </row>
    <row r="28" spans="1:14" s="86" customFormat="1" x14ac:dyDescent="0.25">
      <c r="A28" s="53" t="s">
        <v>10</v>
      </c>
      <c r="B28" s="2" t="s">
        <v>635</v>
      </c>
      <c r="C28" s="61" t="s">
        <v>321</v>
      </c>
      <c r="D28" s="21" t="s">
        <v>84</v>
      </c>
      <c r="E28" s="25" t="s">
        <v>84</v>
      </c>
      <c r="F28" s="92" t="s">
        <v>84</v>
      </c>
      <c r="G28" s="92" t="s">
        <v>84</v>
      </c>
      <c r="H28" s="92" t="s">
        <v>84</v>
      </c>
      <c r="I28" s="92" t="s">
        <v>84</v>
      </c>
      <c r="J28" s="92" t="s">
        <v>84</v>
      </c>
      <c r="K28" s="92" t="s">
        <v>84</v>
      </c>
      <c r="L28" s="92" t="s">
        <v>84</v>
      </c>
      <c r="M28" s="124" t="s">
        <v>84</v>
      </c>
      <c r="N28" s="25" t="s">
        <v>84</v>
      </c>
    </row>
    <row r="29" spans="1:14" s="86" customFormat="1" x14ac:dyDescent="0.25">
      <c r="A29" s="53" t="s">
        <v>12</v>
      </c>
      <c r="B29" s="2" t="s">
        <v>520</v>
      </c>
      <c r="C29" s="61" t="s">
        <v>321</v>
      </c>
      <c r="D29" s="21">
        <v>5164.6705640525597</v>
      </c>
      <c r="E29" s="25">
        <v>5627.9114437499993</v>
      </c>
      <c r="F29" s="25">
        <v>5803.3198864700007</v>
      </c>
      <c r="G29" s="25">
        <v>6576.8524228210099</v>
      </c>
      <c r="H29" s="25" t="s">
        <v>84</v>
      </c>
      <c r="I29" s="25">
        <v>6645.615688315982</v>
      </c>
      <c r="J29" s="25" t="s">
        <v>84</v>
      </c>
      <c r="K29" s="25">
        <v>6936.9233335516756</v>
      </c>
      <c r="L29" s="25" t="s">
        <v>84</v>
      </c>
      <c r="M29" s="124">
        <f>SUM(G29:K29)</f>
        <v>20159.391444688667</v>
      </c>
      <c r="N29" s="88" t="s">
        <v>84</v>
      </c>
    </row>
    <row r="30" spans="1:14" s="86" customFormat="1" x14ac:dyDescent="0.25">
      <c r="A30" s="53" t="s">
        <v>29</v>
      </c>
      <c r="B30" s="2" t="s">
        <v>636</v>
      </c>
      <c r="C30" s="61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  <c r="K30" s="25" t="s">
        <v>84</v>
      </c>
      <c r="L30" s="25" t="s">
        <v>84</v>
      </c>
      <c r="M30" s="124" t="s">
        <v>84</v>
      </c>
      <c r="N30" s="25" t="s">
        <v>84</v>
      </c>
    </row>
    <row r="31" spans="1:14" s="86" customFormat="1" x14ac:dyDescent="0.25">
      <c r="A31" s="53" t="s">
        <v>64</v>
      </c>
      <c r="B31" s="2" t="s">
        <v>521</v>
      </c>
      <c r="C31" s="61" t="s">
        <v>321</v>
      </c>
      <c r="D31" s="21">
        <v>2838.3019634745801</v>
      </c>
      <c r="E31" s="25">
        <v>1139.9794090333335</v>
      </c>
      <c r="F31" s="90">
        <v>888.41676565</v>
      </c>
      <c r="G31" s="90">
        <v>1191.9791600000001</v>
      </c>
      <c r="H31" s="90" t="s">
        <v>84</v>
      </c>
      <c r="I31" s="90">
        <v>521.82609445000003</v>
      </c>
      <c r="J31" s="90" t="s">
        <v>84</v>
      </c>
      <c r="K31" s="90">
        <v>329.73039192000005</v>
      </c>
      <c r="L31" s="90" t="s">
        <v>84</v>
      </c>
      <c r="M31" s="124">
        <f>SUM(G31:K31)</f>
        <v>2043.5356463700002</v>
      </c>
      <c r="N31" s="88" t="s">
        <v>84</v>
      </c>
    </row>
    <row r="32" spans="1:14" s="86" customFormat="1" x14ac:dyDescent="0.25">
      <c r="A32" s="53" t="s">
        <v>65</v>
      </c>
      <c r="B32" s="2" t="s">
        <v>522</v>
      </c>
      <c r="C32" s="61" t="s">
        <v>321</v>
      </c>
      <c r="D32" s="21">
        <v>21.117444350000003</v>
      </c>
      <c r="E32" s="25">
        <v>38.782939820000003</v>
      </c>
      <c r="F32" s="25" t="s">
        <v>84</v>
      </c>
      <c r="G32" s="25" t="s">
        <v>84</v>
      </c>
      <c r="H32" s="25" t="s">
        <v>84</v>
      </c>
      <c r="I32" s="25" t="s">
        <v>84</v>
      </c>
      <c r="J32" s="25" t="s">
        <v>84</v>
      </c>
      <c r="K32" s="25" t="s">
        <v>84</v>
      </c>
      <c r="L32" s="25" t="s">
        <v>84</v>
      </c>
      <c r="M32" s="124" t="s">
        <v>84</v>
      </c>
      <c r="N32" s="25" t="s">
        <v>84</v>
      </c>
    </row>
    <row r="33" spans="1:14" s="86" customFormat="1" x14ac:dyDescent="0.25">
      <c r="A33" s="53" t="s">
        <v>314</v>
      </c>
      <c r="B33" s="2" t="s">
        <v>643</v>
      </c>
      <c r="C33" s="61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  <c r="K33" s="25" t="s">
        <v>84</v>
      </c>
      <c r="L33" s="25" t="s">
        <v>84</v>
      </c>
      <c r="M33" s="124" t="s">
        <v>84</v>
      </c>
      <c r="N33" s="25" t="s">
        <v>84</v>
      </c>
    </row>
    <row r="34" spans="1:14" s="86" customFormat="1" ht="31.5" x14ac:dyDescent="0.25">
      <c r="A34" s="53" t="s">
        <v>315</v>
      </c>
      <c r="B34" s="3" t="s">
        <v>391</v>
      </c>
      <c r="C34" s="61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  <c r="K34" s="25" t="s">
        <v>84</v>
      </c>
      <c r="L34" s="25" t="s">
        <v>84</v>
      </c>
      <c r="M34" s="124" t="s">
        <v>84</v>
      </c>
      <c r="N34" s="25" t="s">
        <v>84</v>
      </c>
    </row>
    <row r="35" spans="1:14" s="86" customFormat="1" x14ac:dyDescent="0.25">
      <c r="A35" s="53" t="s">
        <v>560</v>
      </c>
      <c r="B35" s="4" t="s">
        <v>215</v>
      </c>
      <c r="C35" s="61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  <c r="K35" s="25" t="s">
        <v>84</v>
      </c>
      <c r="L35" s="25" t="s">
        <v>84</v>
      </c>
      <c r="M35" s="124" t="s">
        <v>84</v>
      </c>
      <c r="N35" s="25" t="s">
        <v>84</v>
      </c>
    </row>
    <row r="36" spans="1:14" s="86" customFormat="1" x14ac:dyDescent="0.25">
      <c r="A36" s="53" t="s">
        <v>561</v>
      </c>
      <c r="B36" s="4" t="s">
        <v>203</v>
      </c>
      <c r="C36" s="61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  <c r="K36" s="25" t="s">
        <v>84</v>
      </c>
      <c r="L36" s="25" t="s">
        <v>84</v>
      </c>
      <c r="M36" s="124" t="s">
        <v>84</v>
      </c>
      <c r="N36" s="25" t="s">
        <v>84</v>
      </c>
    </row>
    <row r="37" spans="1:14" s="86" customFormat="1" x14ac:dyDescent="0.25">
      <c r="A37" s="53" t="s">
        <v>316</v>
      </c>
      <c r="B37" s="2" t="s">
        <v>523</v>
      </c>
      <c r="C37" s="61" t="s">
        <v>321</v>
      </c>
      <c r="D37" s="21">
        <v>128.49412113186273</v>
      </c>
      <c r="E37" s="24">
        <f>E23-E29-E31-E32</f>
        <v>133.54358115000028</v>
      </c>
      <c r="F37" s="25">
        <f>F23-F29-F31</f>
        <v>107.02631763999887</v>
      </c>
      <c r="G37" s="25">
        <f t="shared" ref="G37:K37" si="0">G23-G29-G31</f>
        <v>218.47441226627666</v>
      </c>
      <c r="H37" s="25" t="s">
        <v>84</v>
      </c>
      <c r="I37" s="25">
        <f t="shared" si="0"/>
        <v>229.67394645012223</v>
      </c>
      <c r="J37" s="25" t="s">
        <v>84</v>
      </c>
      <c r="K37" s="25">
        <f t="shared" si="0"/>
        <v>282.00062666669538</v>
      </c>
      <c r="L37" s="25" t="s">
        <v>84</v>
      </c>
      <c r="M37" s="124">
        <f>SUM(G37:K37)</f>
        <v>730.14898538309421</v>
      </c>
      <c r="N37" s="88" t="s">
        <v>84</v>
      </c>
    </row>
    <row r="38" spans="1:14" s="86" customFormat="1" ht="31.5" x14ac:dyDescent="0.25">
      <c r="A38" s="53" t="s">
        <v>11</v>
      </c>
      <c r="B38" s="18" t="s">
        <v>598</v>
      </c>
      <c r="C38" s="61" t="s">
        <v>321</v>
      </c>
      <c r="D38" s="25">
        <v>4992.8080705523289</v>
      </c>
      <c r="E38" s="25">
        <v>5596.7798055994708</v>
      </c>
      <c r="F38" s="25">
        <v>6211.6604620500002</v>
      </c>
      <c r="G38" s="25">
        <v>6595.8380848634879</v>
      </c>
      <c r="H38" s="25" t="s">
        <v>84</v>
      </c>
      <c r="I38" s="25">
        <v>6678.2975487633303</v>
      </c>
      <c r="J38" s="25" t="s">
        <v>84</v>
      </c>
      <c r="K38" s="25">
        <v>6377.6404113561412</v>
      </c>
      <c r="L38" s="25" t="s">
        <v>84</v>
      </c>
      <c r="M38" s="124">
        <f>SUM(G38:K38)</f>
        <v>19651.776044982958</v>
      </c>
      <c r="N38" s="88" t="s">
        <v>84</v>
      </c>
    </row>
    <row r="39" spans="1:14" s="86" customFormat="1" x14ac:dyDescent="0.25">
      <c r="A39" s="53" t="s">
        <v>13</v>
      </c>
      <c r="B39" s="2" t="s">
        <v>597</v>
      </c>
      <c r="C39" s="61" t="s">
        <v>321</v>
      </c>
      <c r="D39" s="25" t="s">
        <v>84</v>
      </c>
      <c r="E39" s="25" t="s">
        <v>84</v>
      </c>
      <c r="F39" s="25" t="s">
        <v>84</v>
      </c>
      <c r="G39" s="25" t="s">
        <v>84</v>
      </c>
      <c r="H39" s="25" t="s">
        <v>84</v>
      </c>
      <c r="I39" s="25" t="s">
        <v>84</v>
      </c>
      <c r="J39" s="25" t="s">
        <v>84</v>
      </c>
      <c r="K39" s="25" t="s">
        <v>84</v>
      </c>
      <c r="L39" s="25" t="s">
        <v>84</v>
      </c>
      <c r="M39" s="124" t="s">
        <v>84</v>
      </c>
      <c r="N39" s="88" t="s">
        <v>84</v>
      </c>
    </row>
    <row r="40" spans="1:14" s="86" customFormat="1" ht="31.5" x14ac:dyDescent="0.25">
      <c r="A40" s="53" t="s">
        <v>414</v>
      </c>
      <c r="B40" s="1" t="s">
        <v>474</v>
      </c>
      <c r="C40" s="61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25" t="s">
        <v>84</v>
      </c>
      <c r="K40" s="25" t="s">
        <v>84</v>
      </c>
      <c r="L40" s="25" t="s">
        <v>84</v>
      </c>
      <c r="M40" s="124" t="s">
        <v>84</v>
      </c>
      <c r="N40" s="88" t="s">
        <v>84</v>
      </c>
    </row>
    <row r="41" spans="1:14" s="86" customFormat="1" ht="31.5" x14ac:dyDescent="0.25">
      <c r="A41" s="53" t="s">
        <v>415</v>
      </c>
      <c r="B41" s="1" t="s">
        <v>475</v>
      </c>
      <c r="C41" s="61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25" t="s">
        <v>84</v>
      </c>
      <c r="K41" s="25" t="s">
        <v>84</v>
      </c>
      <c r="L41" s="25" t="s">
        <v>84</v>
      </c>
      <c r="M41" s="124" t="s">
        <v>84</v>
      </c>
      <c r="N41" s="88" t="s">
        <v>84</v>
      </c>
    </row>
    <row r="42" spans="1:14" s="86" customFormat="1" ht="31.5" x14ac:dyDescent="0.25">
      <c r="A42" s="53" t="s">
        <v>420</v>
      </c>
      <c r="B42" s="1" t="s">
        <v>460</v>
      </c>
      <c r="C42" s="61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25" t="s">
        <v>84</v>
      </c>
      <c r="K42" s="25" t="s">
        <v>84</v>
      </c>
      <c r="L42" s="25" t="s">
        <v>84</v>
      </c>
      <c r="M42" s="124" t="s">
        <v>84</v>
      </c>
      <c r="N42" s="88" t="s">
        <v>84</v>
      </c>
    </row>
    <row r="43" spans="1:14" s="86" customFormat="1" x14ac:dyDescent="0.25">
      <c r="A43" s="53" t="s">
        <v>14</v>
      </c>
      <c r="B43" s="2" t="s">
        <v>635</v>
      </c>
      <c r="C43" s="61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25" t="s">
        <v>84</v>
      </c>
      <c r="K43" s="25" t="s">
        <v>84</v>
      </c>
      <c r="L43" s="25" t="s">
        <v>84</v>
      </c>
      <c r="M43" s="124" t="s">
        <v>84</v>
      </c>
      <c r="N43" s="88" t="s">
        <v>84</v>
      </c>
    </row>
    <row r="44" spans="1:14" s="86" customFormat="1" x14ac:dyDescent="0.25">
      <c r="A44" s="53" t="s">
        <v>20</v>
      </c>
      <c r="B44" s="2" t="s">
        <v>520</v>
      </c>
      <c r="C44" s="61" t="s">
        <v>321</v>
      </c>
      <c r="D44" s="25">
        <v>4811.6219212869219</v>
      </c>
      <c r="E44" s="25">
        <v>5415.9314117294707</v>
      </c>
      <c r="F44" s="25">
        <v>6103.9521212600002</v>
      </c>
      <c r="G44" s="25">
        <v>6407.3072206619845</v>
      </c>
      <c r="H44" s="25" t="s">
        <v>84</v>
      </c>
      <c r="I44" s="25">
        <v>6490.7349459017751</v>
      </c>
      <c r="J44" s="25" t="s">
        <v>84</v>
      </c>
      <c r="K44" s="25">
        <v>6184.4405465755481</v>
      </c>
      <c r="L44" s="25" t="s">
        <v>84</v>
      </c>
      <c r="M44" s="124">
        <f>SUM(G44:K44)</f>
        <v>19082.482713139307</v>
      </c>
      <c r="N44" s="88" t="s">
        <v>84</v>
      </c>
    </row>
    <row r="45" spans="1:14" s="86" customFormat="1" x14ac:dyDescent="0.25">
      <c r="A45" s="53" t="s">
        <v>30</v>
      </c>
      <c r="B45" s="2" t="s">
        <v>636</v>
      </c>
      <c r="C45" s="61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25" t="s">
        <v>84</v>
      </c>
      <c r="K45" s="25" t="s">
        <v>84</v>
      </c>
      <c r="L45" s="25" t="s">
        <v>84</v>
      </c>
      <c r="M45" s="124" t="s">
        <v>84</v>
      </c>
      <c r="N45" s="88" t="s">
        <v>84</v>
      </c>
    </row>
    <row r="46" spans="1:14" s="86" customFormat="1" x14ac:dyDescent="0.25">
      <c r="A46" s="53" t="s">
        <v>31</v>
      </c>
      <c r="B46" s="2" t="s">
        <v>521</v>
      </c>
      <c r="C46" s="61" t="s">
        <v>321</v>
      </c>
      <c r="D46" s="25">
        <v>59.499480999999996</v>
      </c>
      <c r="E46" s="25">
        <v>61.554775510000013</v>
      </c>
      <c r="F46" s="25">
        <v>62.016154889999996</v>
      </c>
      <c r="G46" s="25">
        <v>74.402790026321426</v>
      </c>
      <c r="H46" s="25" t="s">
        <v>84</v>
      </c>
      <c r="I46" s="25">
        <v>77.265931872394432</v>
      </c>
      <c r="J46" s="25" t="s">
        <v>84</v>
      </c>
      <c r="K46" s="25">
        <v>79.397091465603253</v>
      </c>
      <c r="L46" s="25" t="s">
        <v>84</v>
      </c>
      <c r="M46" s="124">
        <f>SUM(G46:K46)</f>
        <v>231.06581336431913</v>
      </c>
      <c r="N46" s="88" t="s">
        <v>84</v>
      </c>
    </row>
    <row r="47" spans="1:14" s="86" customFormat="1" x14ac:dyDescent="0.25">
      <c r="A47" s="53" t="s">
        <v>32</v>
      </c>
      <c r="B47" s="2" t="s">
        <v>522</v>
      </c>
      <c r="C47" s="61" t="s">
        <v>321</v>
      </c>
      <c r="D47" s="25">
        <v>22.852793180000006</v>
      </c>
      <c r="E47" s="25">
        <v>38.782939820000003</v>
      </c>
      <c r="F47" s="25" t="s">
        <v>84</v>
      </c>
      <c r="G47" s="25" t="s">
        <v>84</v>
      </c>
      <c r="H47" s="25" t="s">
        <v>84</v>
      </c>
      <c r="I47" s="25" t="s">
        <v>84</v>
      </c>
      <c r="J47" s="25" t="s">
        <v>84</v>
      </c>
      <c r="K47" s="25" t="s">
        <v>84</v>
      </c>
      <c r="L47" s="25" t="s">
        <v>84</v>
      </c>
      <c r="M47" s="124" t="s">
        <v>84</v>
      </c>
      <c r="N47" s="25" t="s">
        <v>84</v>
      </c>
    </row>
    <row r="48" spans="1:14" s="86" customFormat="1" x14ac:dyDescent="0.25">
      <c r="A48" s="53" t="s">
        <v>33</v>
      </c>
      <c r="B48" s="2" t="s">
        <v>643</v>
      </c>
      <c r="C48" s="61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25" t="s">
        <v>84</v>
      </c>
      <c r="K48" s="25" t="s">
        <v>84</v>
      </c>
      <c r="L48" s="25" t="s">
        <v>84</v>
      </c>
      <c r="M48" s="124" t="s">
        <v>84</v>
      </c>
      <c r="N48" s="88" t="s">
        <v>84</v>
      </c>
    </row>
    <row r="49" spans="1:14" s="86" customFormat="1" ht="31.5" x14ac:dyDescent="0.25">
      <c r="A49" s="53" t="s">
        <v>34</v>
      </c>
      <c r="B49" s="3" t="s">
        <v>391</v>
      </c>
      <c r="C49" s="61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25" t="s">
        <v>84</v>
      </c>
      <c r="K49" s="25" t="s">
        <v>84</v>
      </c>
      <c r="L49" s="25" t="s">
        <v>84</v>
      </c>
      <c r="M49" s="124" t="s">
        <v>84</v>
      </c>
      <c r="N49" s="88" t="s">
        <v>84</v>
      </c>
    </row>
    <row r="50" spans="1:14" s="86" customFormat="1" x14ac:dyDescent="0.25">
      <c r="A50" s="53" t="s">
        <v>562</v>
      </c>
      <c r="B50" s="1" t="s">
        <v>215</v>
      </c>
      <c r="C50" s="61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25" t="s">
        <v>84</v>
      </c>
      <c r="K50" s="25" t="s">
        <v>84</v>
      </c>
      <c r="L50" s="25" t="s">
        <v>84</v>
      </c>
      <c r="M50" s="124" t="s">
        <v>84</v>
      </c>
      <c r="N50" s="88" t="s">
        <v>84</v>
      </c>
    </row>
    <row r="51" spans="1:14" s="86" customFormat="1" x14ac:dyDescent="0.25">
      <c r="A51" s="53" t="s">
        <v>563</v>
      </c>
      <c r="B51" s="1" t="s">
        <v>203</v>
      </c>
      <c r="C51" s="61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25" t="s">
        <v>84</v>
      </c>
      <c r="K51" s="25" t="s">
        <v>84</v>
      </c>
      <c r="L51" s="25" t="s">
        <v>84</v>
      </c>
      <c r="M51" s="124" t="s">
        <v>84</v>
      </c>
      <c r="N51" s="88" t="s">
        <v>84</v>
      </c>
    </row>
    <row r="52" spans="1:14" s="86" customFormat="1" x14ac:dyDescent="0.25">
      <c r="A52" s="53" t="s">
        <v>35</v>
      </c>
      <c r="B52" s="2" t="s">
        <v>523</v>
      </c>
      <c r="C52" s="61" t="s">
        <v>321</v>
      </c>
      <c r="D52" s="25">
        <v>98.83387508540703</v>
      </c>
      <c r="E52" s="25">
        <f>E38-E44-E46-E47</f>
        <v>80.5106785400001</v>
      </c>
      <c r="F52" s="25">
        <f>F38-F44-F46</f>
        <v>45.69218589999997</v>
      </c>
      <c r="G52" s="25">
        <f t="shared" ref="G52:K52" si="1">G38-G44-G46</f>
        <v>114.12807417518196</v>
      </c>
      <c r="H52" s="25" t="s">
        <v>84</v>
      </c>
      <c r="I52" s="25">
        <f t="shared" si="1"/>
        <v>110.29667098916077</v>
      </c>
      <c r="J52" s="25" t="s">
        <v>84</v>
      </c>
      <c r="K52" s="25">
        <f t="shared" si="1"/>
        <v>113.80277331498984</v>
      </c>
      <c r="L52" s="25" t="s">
        <v>84</v>
      </c>
      <c r="M52" s="124">
        <f>SUM(G52:K52)</f>
        <v>338.22751847933256</v>
      </c>
      <c r="N52" s="88" t="s">
        <v>84</v>
      </c>
    </row>
    <row r="53" spans="1:14" s="86" customFormat="1" x14ac:dyDescent="0.25">
      <c r="A53" s="53" t="s">
        <v>413</v>
      </c>
      <c r="B53" s="5" t="s">
        <v>599</v>
      </c>
      <c r="C53" s="61" t="s">
        <v>321</v>
      </c>
      <c r="D53" s="25">
        <v>1356.4796696850001</v>
      </c>
      <c r="E53" s="25">
        <f>E55+E60</f>
        <v>1361.6966593299999</v>
      </c>
      <c r="F53" s="25">
        <f>F55+F60</f>
        <v>1479.4468789800003</v>
      </c>
      <c r="G53" s="25">
        <f t="shared" ref="G53:K53" si="2">G55+G60</f>
        <v>1424.3146336260877</v>
      </c>
      <c r="H53" s="25" t="s">
        <v>84</v>
      </c>
      <c r="I53" s="25">
        <f t="shared" si="2"/>
        <v>1233.9990155724095</v>
      </c>
      <c r="J53" s="25" t="s">
        <v>84</v>
      </c>
      <c r="K53" s="25">
        <f t="shared" si="2"/>
        <v>1274.8242162058577</v>
      </c>
      <c r="L53" s="25" t="s">
        <v>84</v>
      </c>
      <c r="M53" s="124">
        <f>SUM(G53:K53)</f>
        <v>3933.1378654043547</v>
      </c>
      <c r="N53" s="88" t="s">
        <v>84</v>
      </c>
    </row>
    <row r="54" spans="1:14" s="86" customFormat="1" x14ac:dyDescent="0.25">
      <c r="A54" s="53" t="s">
        <v>414</v>
      </c>
      <c r="B54" s="1" t="s">
        <v>510</v>
      </c>
      <c r="C54" s="61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25" t="s">
        <v>84</v>
      </c>
      <c r="K54" s="25" t="s">
        <v>84</v>
      </c>
      <c r="L54" s="25" t="s">
        <v>84</v>
      </c>
      <c r="M54" s="124" t="s">
        <v>84</v>
      </c>
      <c r="N54" s="88" t="s">
        <v>84</v>
      </c>
    </row>
    <row r="55" spans="1:14" s="86" customFormat="1" x14ac:dyDescent="0.25">
      <c r="A55" s="53" t="s">
        <v>415</v>
      </c>
      <c r="B55" s="4" t="s">
        <v>511</v>
      </c>
      <c r="C55" s="61" t="s">
        <v>321</v>
      </c>
      <c r="D55" s="25">
        <v>1105.8232815599999</v>
      </c>
      <c r="E55" s="25">
        <f>E56+E59</f>
        <v>1127.4507719599999</v>
      </c>
      <c r="F55" s="25">
        <f>F56+F59</f>
        <v>1228.0267828800002</v>
      </c>
      <c r="G55" s="25">
        <f t="shared" ref="G55:K55" si="3">G56+G59</f>
        <v>1133.80536581</v>
      </c>
      <c r="H55" s="25" t="s">
        <v>84</v>
      </c>
      <c r="I55" s="25">
        <f t="shared" si="3"/>
        <v>937.67956240000001</v>
      </c>
      <c r="J55" s="25" t="s">
        <v>84</v>
      </c>
      <c r="K55" s="25">
        <f t="shared" si="3"/>
        <v>972.57837396999992</v>
      </c>
      <c r="L55" s="25" t="s">
        <v>84</v>
      </c>
      <c r="M55" s="124">
        <f>SUM(G55:K55)</f>
        <v>3044.0633021799999</v>
      </c>
      <c r="N55" s="88" t="s">
        <v>84</v>
      </c>
    </row>
    <row r="56" spans="1:14" s="86" customFormat="1" x14ac:dyDescent="0.25">
      <c r="A56" s="53" t="s">
        <v>416</v>
      </c>
      <c r="B56" s="6" t="s">
        <v>217</v>
      </c>
      <c r="C56" s="61" t="s">
        <v>321</v>
      </c>
      <c r="D56" s="25">
        <v>1105.8232815599999</v>
      </c>
      <c r="E56" s="25">
        <f>E57+E58</f>
        <v>1127.4507719599999</v>
      </c>
      <c r="F56" s="25">
        <f>F57</f>
        <v>1228.0267828800002</v>
      </c>
      <c r="G56" s="25">
        <f t="shared" ref="G56:K56" si="4">G57</f>
        <v>1133.80536581</v>
      </c>
      <c r="H56" s="25" t="s">
        <v>84</v>
      </c>
      <c r="I56" s="25">
        <f t="shared" si="4"/>
        <v>937.67956240000001</v>
      </c>
      <c r="J56" s="25" t="s">
        <v>84</v>
      </c>
      <c r="K56" s="25">
        <f t="shared" si="4"/>
        <v>972.57837396999992</v>
      </c>
      <c r="L56" s="25" t="s">
        <v>84</v>
      </c>
      <c r="M56" s="124">
        <f>SUM(G56:K56)</f>
        <v>3044.0633021799999</v>
      </c>
      <c r="N56" s="88" t="s">
        <v>84</v>
      </c>
    </row>
    <row r="57" spans="1:14" s="86" customFormat="1" ht="31.5" x14ac:dyDescent="0.25">
      <c r="A57" s="53" t="s">
        <v>417</v>
      </c>
      <c r="B57" s="9" t="s">
        <v>90</v>
      </c>
      <c r="C57" s="61" t="s">
        <v>321</v>
      </c>
      <c r="D57" s="25">
        <v>1084.7058373899999</v>
      </c>
      <c r="E57" s="25">
        <v>1088.66783214</v>
      </c>
      <c r="F57" s="25">
        <v>1228.0267828800002</v>
      </c>
      <c r="G57" s="25">
        <v>1133.80536581</v>
      </c>
      <c r="H57" s="25" t="s">
        <v>84</v>
      </c>
      <c r="I57" s="25">
        <v>937.67956240000001</v>
      </c>
      <c r="J57" s="25" t="s">
        <v>84</v>
      </c>
      <c r="K57" s="25">
        <v>972.57837396999992</v>
      </c>
      <c r="L57" s="25" t="s">
        <v>84</v>
      </c>
      <c r="M57" s="124">
        <f>SUM(G57:K57)</f>
        <v>3044.0633021799999</v>
      </c>
      <c r="N57" s="88" t="s">
        <v>84</v>
      </c>
    </row>
    <row r="58" spans="1:14" s="86" customFormat="1" x14ac:dyDescent="0.25">
      <c r="A58" s="53" t="s">
        <v>418</v>
      </c>
      <c r="B58" s="9" t="s">
        <v>216</v>
      </c>
      <c r="C58" s="61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  <c r="K58" s="25" t="s">
        <v>84</v>
      </c>
      <c r="L58" s="25" t="s">
        <v>84</v>
      </c>
      <c r="M58" s="124" t="s">
        <v>84</v>
      </c>
      <c r="N58" s="25" t="s">
        <v>84</v>
      </c>
    </row>
    <row r="59" spans="1:14" s="86" customFormat="1" x14ac:dyDescent="0.25">
      <c r="A59" s="53" t="s">
        <v>419</v>
      </c>
      <c r="B59" s="6" t="s">
        <v>177</v>
      </c>
      <c r="C59" s="61" t="s">
        <v>321</v>
      </c>
      <c r="D59" s="25">
        <v>0</v>
      </c>
      <c r="E59" s="25">
        <v>0</v>
      </c>
      <c r="F59" s="25">
        <v>0</v>
      </c>
      <c r="G59" s="25">
        <v>0</v>
      </c>
      <c r="H59" s="25" t="s">
        <v>84</v>
      </c>
      <c r="I59" s="25">
        <v>0</v>
      </c>
      <c r="J59" s="25" t="s">
        <v>84</v>
      </c>
      <c r="K59" s="25">
        <v>0</v>
      </c>
      <c r="L59" s="25" t="s">
        <v>84</v>
      </c>
      <c r="M59" s="124">
        <f t="shared" ref="M59:M64" si="5">SUM(G59:K59)</f>
        <v>0</v>
      </c>
      <c r="N59" s="88" t="s">
        <v>84</v>
      </c>
    </row>
    <row r="60" spans="1:14" s="86" customFormat="1" x14ac:dyDescent="0.25">
      <c r="A60" s="53" t="s">
        <v>420</v>
      </c>
      <c r="B60" s="4" t="s">
        <v>512</v>
      </c>
      <c r="C60" s="61" t="s">
        <v>321</v>
      </c>
      <c r="D60" s="25">
        <v>250.65638812500009</v>
      </c>
      <c r="E60" s="25">
        <v>234.24588737000002</v>
      </c>
      <c r="F60" s="25">
        <v>251.42009610000005</v>
      </c>
      <c r="G60" s="25">
        <v>290.50926781608774</v>
      </c>
      <c r="H60" s="25" t="s">
        <v>84</v>
      </c>
      <c r="I60" s="25">
        <v>296.31945317240951</v>
      </c>
      <c r="J60" s="25" t="s">
        <v>84</v>
      </c>
      <c r="K60" s="25">
        <v>302.24584223585771</v>
      </c>
      <c r="L60" s="25" t="s">
        <v>84</v>
      </c>
      <c r="M60" s="124">
        <f t="shared" si="5"/>
        <v>889.07456322435496</v>
      </c>
      <c r="N60" s="88" t="s">
        <v>84</v>
      </c>
    </row>
    <row r="61" spans="1:14" s="86" customFormat="1" x14ac:dyDescent="0.25">
      <c r="A61" s="53" t="s">
        <v>421</v>
      </c>
      <c r="B61" s="4" t="s">
        <v>513</v>
      </c>
      <c r="C61" s="61" t="s">
        <v>321</v>
      </c>
      <c r="D61" s="25">
        <v>0</v>
      </c>
      <c r="E61" s="25">
        <v>0</v>
      </c>
      <c r="F61" s="25">
        <v>0</v>
      </c>
      <c r="G61" s="25">
        <v>0</v>
      </c>
      <c r="H61" s="25" t="s">
        <v>84</v>
      </c>
      <c r="I61" s="25">
        <v>0</v>
      </c>
      <c r="J61" s="25" t="s">
        <v>84</v>
      </c>
      <c r="K61" s="25">
        <v>0</v>
      </c>
      <c r="L61" s="25" t="s">
        <v>84</v>
      </c>
      <c r="M61" s="124">
        <f t="shared" si="5"/>
        <v>0</v>
      </c>
      <c r="N61" s="88" t="s">
        <v>84</v>
      </c>
    </row>
    <row r="62" spans="1:14" s="86" customFormat="1" x14ac:dyDescent="0.25">
      <c r="A62" s="53" t="s">
        <v>422</v>
      </c>
      <c r="B62" s="5" t="s">
        <v>600</v>
      </c>
      <c r="C62" s="61" t="s">
        <v>321</v>
      </c>
      <c r="D62" s="25">
        <v>891.18243111798597</v>
      </c>
      <c r="E62" s="25">
        <f>E64+E67</f>
        <v>899.28959655946983</v>
      </c>
      <c r="F62" s="25">
        <f>F64+F67</f>
        <v>952.52407037000012</v>
      </c>
      <c r="G62" s="25">
        <f t="shared" ref="G62:K62" si="6">G64+G67</f>
        <v>1101.4060157406561</v>
      </c>
      <c r="H62" s="25" t="s">
        <v>84</v>
      </c>
      <c r="I62" s="25">
        <f t="shared" si="6"/>
        <v>1039.256374564909</v>
      </c>
      <c r="J62" s="25" t="s">
        <v>84</v>
      </c>
      <c r="K62" s="25">
        <f t="shared" si="6"/>
        <v>1078.297748667796</v>
      </c>
      <c r="L62" s="25" t="s">
        <v>84</v>
      </c>
      <c r="M62" s="124">
        <f t="shared" si="5"/>
        <v>3218.9601389733612</v>
      </c>
      <c r="N62" s="88" t="s">
        <v>84</v>
      </c>
    </row>
    <row r="63" spans="1:14" s="86" customFormat="1" ht="30" customHeight="1" x14ac:dyDescent="0.25">
      <c r="A63" s="53" t="s">
        <v>423</v>
      </c>
      <c r="B63" s="1" t="s">
        <v>305</v>
      </c>
      <c r="C63" s="61" t="s">
        <v>321</v>
      </c>
      <c r="D63" s="25">
        <v>0</v>
      </c>
      <c r="E63" s="25">
        <v>0</v>
      </c>
      <c r="F63" s="25">
        <v>0</v>
      </c>
      <c r="G63" s="25">
        <v>0</v>
      </c>
      <c r="H63" s="25" t="s">
        <v>84</v>
      </c>
      <c r="I63" s="25">
        <v>0</v>
      </c>
      <c r="J63" s="25" t="s">
        <v>84</v>
      </c>
      <c r="K63" s="25">
        <v>0</v>
      </c>
      <c r="L63" s="25" t="s">
        <v>84</v>
      </c>
      <c r="M63" s="124">
        <f t="shared" si="5"/>
        <v>0</v>
      </c>
      <c r="N63" s="88" t="s">
        <v>84</v>
      </c>
    </row>
    <row r="64" spans="1:14" s="86" customFormat="1" ht="29.25" customHeight="1" x14ac:dyDescent="0.25">
      <c r="A64" s="53" t="s">
        <v>424</v>
      </c>
      <c r="B64" s="1" t="s">
        <v>307</v>
      </c>
      <c r="C64" s="61" t="s">
        <v>321</v>
      </c>
      <c r="D64" s="25">
        <v>763.76524596798606</v>
      </c>
      <c r="E64" s="25">
        <v>781.00105189946987</v>
      </c>
      <c r="F64" s="25">
        <v>840.10896592000006</v>
      </c>
      <c r="G64" s="25">
        <v>974.01109802065605</v>
      </c>
      <c r="H64" s="25" t="s">
        <v>84</v>
      </c>
      <c r="I64" s="25">
        <v>909.31355849050897</v>
      </c>
      <c r="J64" s="25" t="s">
        <v>84</v>
      </c>
      <c r="K64" s="25">
        <v>945.756076271908</v>
      </c>
      <c r="L64" s="25" t="s">
        <v>84</v>
      </c>
      <c r="M64" s="124">
        <f t="shared" si="5"/>
        <v>2829.080732783073</v>
      </c>
      <c r="N64" s="88" t="s">
        <v>84</v>
      </c>
    </row>
    <row r="65" spans="1:14" s="86" customFormat="1" x14ac:dyDescent="0.25">
      <c r="A65" s="53" t="s">
        <v>425</v>
      </c>
      <c r="B65" s="4" t="s">
        <v>637</v>
      </c>
      <c r="C65" s="61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25" t="s">
        <v>84</v>
      </c>
      <c r="K65" s="25" t="s">
        <v>84</v>
      </c>
      <c r="L65" s="25" t="s">
        <v>84</v>
      </c>
      <c r="M65" s="124" t="s">
        <v>84</v>
      </c>
      <c r="N65" s="88" t="s">
        <v>84</v>
      </c>
    </row>
    <row r="66" spans="1:14" s="86" customFormat="1" x14ac:dyDescent="0.25">
      <c r="A66" s="53" t="s">
        <v>426</v>
      </c>
      <c r="B66" s="4" t="s">
        <v>658</v>
      </c>
      <c r="C66" s="61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25" t="s">
        <v>84</v>
      </c>
      <c r="K66" s="25" t="s">
        <v>84</v>
      </c>
      <c r="L66" s="25" t="s">
        <v>84</v>
      </c>
      <c r="M66" s="124" t="s">
        <v>84</v>
      </c>
      <c r="N66" s="88" t="s">
        <v>84</v>
      </c>
    </row>
    <row r="67" spans="1:14" s="86" customFormat="1" x14ac:dyDescent="0.25">
      <c r="A67" s="53" t="s">
        <v>427</v>
      </c>
      <c r="B67" s="4" t="s">
        <v>91</v>
      </c>
      <c r="C67" s="61" t="s">
        <v>321</v>
      </c>
      <c r="D67" s="25">
        <v>127.4171851499999</v>
      </c>
      <c r="E67" s="25">
        <v>118.28854466000001</v>
      </c>
      <c r="F67" s="25">
        <v>112.41510445000003</v>
      </c>
      <c r="G67" s="25">
        <v>127.39491772000001</v>
      </c>
      <c r="H67" s="25" t="s">
        <v>84</v>
      </c>
      <c r="I67" s="25">
        <v>129.94281607440001</v>
      </c>
      <c r="J67" s="25" t="s">
        <v>84</v>
      </c>
      <c r="K67" s="25">
        <v>132.54167239588799</v>
      </c>
      <c r="L67" s="25" t="s">
        <v>84</v>
      </c>
      <c r="M67" s="124">
        <f t="shared" ref="M67:M76" si="7">SUM(G67:K67)</f>
        <v>389.87940619028802</v>
      </c>
      <c r="N67" s="88" t="s">
        <v>84</v>
      </c>
    </row>
    <row r="68" spans="1:14" s="86" customFormat="1" x14ac:dyDescent="0.25">
      <c r="A68" s="53" t="s">
        <v>428</v>
      </c>
      <c r="B68" s="5" t="s">
        <v>394</v>
      </c>
      <c r="C68" s="61" t="s">
        <v>321</v>
      </c>
      <c r="D68" s="25">
        <v>1163.768067902</v>
      </c>
      <c r="E68" s="25">
        <v>1262.58635357</v>
      </c>
      <c r="F68" s="25">
        <v>1301.1610542499998</v>
      </c>
      <c r="G68" s="25">
        <v>1243.1203544698624</v>
      </c>
      <c r="H68" s="25" t="s">
        <v>84</v>
      </c>
      <c r="I68" s="25">
        <v>1271.4139651039579</v>
      </c>
      <c r="J68" s="25" t="s">
        <v>84</v>
      </c>
      <c r="K68" s="25">
        <v>1300.5563840570769</v>
      </c>
      <c r="L68" s="25" t="s">
        <v>84</v>
      </c>
      <c r="M68" s="124">
        <f t="shared" si="7"/>
        <v>3815.0907036308972</v>
      </c>
      <c r="N68" s="88" t="s">
        <v>84</v>
      </c>
    </row>
    <row r="69" spans="1:14" s="86" customFormat="1" x14ac:dyDescent="0.25">
      <c r="A69" s="53" t="s">
        <v>429</v>
      </c>
      <c r="B69" s="5" t="s">
        <v>395</v>
      </c>
      <c r="C69" s="61" t="s">
        <v>321</v>
      </c>
      <c r="D69" s="25">
        <v>829.72168023000006</v>
      </c>
      <c r="E69" s="25">
        <v>1217.0752875399999</v>
      </c>
      <c r="F69" s="25">
        <v>1610.9807863099998</v>
      </c>
      <c r="G69" s="25">
        <v>1810.9886942110572</v>
      </c>
      <c r="H69" s="25" t="s">
        <v>84</v>
      </c>
      <c r="I69" s="25">
        <v>1861.9716131173575</v>
      </c>
      <c r="J69" s="25" t="s">
        <v>84</v>
      </c>
      <c r="K69" s="25">
        <v>1919.4991705030575</v>
      </c>
      <c r="L69" s="25" t="s">
        <v>84</v>
      </c>
      <c r="M69" s="124">
        <f t="shared" si="7"/>
        <v>5592.4594778314722</v>
      </c>
      <c r="N69" s="88" t="s">
        <v>84</v>
      </c>
    </row>
    <row r="70" spans="1:14" s="86" customFormat="1" x14ac:dyDescent="0.25">
      <c r="A70" s="53" t="s">
        <v>430</v>
      </c>
      <c r="B70" s="5" t="s">
        <v>601</v>
      </c>
      <c r="C70" s="61" t="s">
        <v>321</v>
      </c>
      <c r="D70" s="25">
        <v>168.16787066999999</v>
      </c>
      <c r="E70" s="25">
        <v>142.66162225999997</v>
      </c>
      <c r="F70" s="25">
        <v>145.41782204</v>
      </c>
      <c r="G70" s="25">
        <v>152.99032265663567</v>
      </c>
      <c r="H70" s="25" t="s">
        <v>84</v>
      </c>
      <c r="I70" s="25">
        <v>165.45281394484232</v>
      </c>
      <c r="J70" s="25" t="s">
        <v>84</v>
      </c>
      <c r="K70" s="25">
        <v>179.51510575023565</v>
      </c>
      <c r="L70" s="25" t="s">
        <v>84</v>
      </c>
      <c r="M70" s="124">
        <f t="shared" si="7"/>
        <v>497.95824235171364</v>
      </c>
      <c r="N70" s="88" t="s">
        <v>84</v>
      </c>
    </row>
    <row r="71" spans="1:14" s="86" customFormat="1" x14ac:dyDescent="0.25">
      <c r="A71" s="53" t="s">
        <v>66</v>
      </c>
      <c r="B71" s="4" t="s">
        <v>369</v>
      </c>
      <c r="C71" s="61" t="s">
        <v>321</v>
      </c>
      <c r="D71" s="25">
        <v>165.63042391999997</v>
      </c>
      <c r="E71" s="25">
        <v>138.30374584999998</v>
      </c>
      <c r="F71" s="25">
        <v>141.28212909999999</v>
      </c>
      <c r="G71" s="25">
        <v>148.43704165663561</v>
      </c>
      <c r="H71" s="25" t="s">
        <v>84</v>
      </c>
      <c r="I71" s="25">
        <v>160.89953294484226</v>
      </c>
      <c r="J71" s="25" t="s">
        <v>84</v>
      </c>
      <c r="K71" s="25">
        <v>174.96182475023559</v>
      </c>
      <c r="L71" s="25" t="s">
        <v>84</v>
      </c>
      <c r="M71" s="124">
        <f t="shared" si="7"/>
        <v>484.29839935171344</v>
      </c>
      <c r="N71" s="88" t="s">
        <v>84</v>
      </c>
    </row>
    <row r="72" spans="1:14" s="86" customFormat="1" x14ac:dyDescent="0.25">
      <c r="A72" s="53" t="s">
        <v>366</v>
      </c>
      <c r="B72" s="4" t="s">
        <v>56</v>
      </c>
      <c r="C72" s="61" t="s">
        <v>321</v>
      </c>
      <c r="D72" s="25">
        <v>2.5374467500000151</v>
      </c>
      <c r="E72" s="25">
        <f>E70-E71</f>
        <v>4.3578764099999887</v>
      </c>
      <c r="F72" s="25">
        <f>F70-F71</f>
        <v>4.1356929400000126</v>
      </c>
      <c r="G72" s="25">
        <f>G70-G71</f>
        <v>4.5532810000000552</v>
      </c>
      <c r="H72" s="25" t="s">
        <v>84</v>
      </c>
      <c r="I72" s="25">
        <f t="shared" ref="I72:K72" si="8">I70-I71</f>
        <v>4.5532810000000552</v>
      </c>
      <c r="J72" s="25" t="s">
        <v>84</v>
      </c>
      <c r="K72" s="25">
        <f t="shared" si="8"/>
        <v>4.5532810000000552</v>
      </c>
      <c r="L72" s="25" t="s">
        <v>84</v>
      </c>
      <c r="M72" s="124">
        <f t="shared" si="7"/>
        <v>13.659843000000166</v>
      </c>
      <c r="N72" s="88" t="s">
        <v>84</v>
      </c>
    </row>
    <row r="73" spans="1:14" s="86" customFormat="1" x14ac:dyDescent="0.25">
      <c r="A73" s="53" t="s">
        <v>431</v>
      </c>
      <c r="B73" s="5" t="s">
        <v>602</v>
      </c>
      <c r="C73" s="61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722.12985010000023</v>
      </c>
      <c r="G73" s="25">
        <f t="shared" ref="G73:K73" si="9">G38-G53-G62-G68-G69-G70</f>
        <v>863.0180641591885</v>
      </c>
      <c r="H73" s="25" t="s">
        <v>84</v>
      </c>
      <c r="I73" s="25">
        <f t="shared" si="9"/>
        <v>1106.2037664598533</v>
      </c>
      <c r="J73" s="25" t="s">
        <v>84</v>
      </c>
      <c r="K73" s="25">
        <f t="shared" si="9"/>
        <v>624.94778617211716</v>
      </c>
      <c r="L73" s="25" t="s">
        <v>84</v>
      </c>
      <c r="M73" s="124">
        <f t="shared" si="7"/>
        <v>2594.1696167911591</v>
      </c>
      <c r="N73" s="88" t="s">
        <v>84</v>
      </c>
    </row>
    <row r="74" spans="1:14" s="86" customFormat="1" x14ac:dyDescent="0.25">
      <c r="A74" s="53" t="s">
        <v>432</v>
      </c>
      <c r="B74" s="4" t="s">
        <v>92</v>
      </c>
      <c r="C74" s="61" t="s">
        <v>321</v>
      </c>
      <c r="D74" s="25">
        <v>0</v>
      </c>
      <c r="E74" s="25">
        <v>0</v>
      </c>
      <c r="F74" s="25">
        <v>0</v>
      </c>
      <c r="G74" s="25">
        <v>0</v>
      </c>
      <c r="H74" s="25" t="s">
        <v>84</v>
      </c>
      <c r="I74" s="25">
        <v>0</v>
      </c>
      <c r="J74" s="25" t="s">
        <v>84</v>
      </c>
      <c r="K74" s="25">
        <v>0</v>
      </c>
      <c r="L74" s="25" t="s">
        <v>84</v>
      </c>
      <c r="M74" s="124">
        <f t="shared" si="7"/>
        <v>0</v>
      </c>
      <c r="N74" s="88" t="s">
        <v>84</v>
      </c>
    </row>
    <row r="75" spans="1:14" s="86" customFormat="1" ht="15.75" customHeight="1" x14ac:dyDescent="0.25">
      <c r="A75" s="53" t="s">
        <v>433</v>
      </c>
      <c r="B75" s="4" t="s">
        <v>93</v>
      </c>
      <c r="C75" s="61" t="s">
        <v>321</v>
      </c>
      <c r="D75" s="25">
        <v>161.67400414999997</v>
      </c>
      <c r="E75" s="25">
        <v>219.78638012000002</v>
      </c>
      <c r="F75" s="25">
        <v>213.5142821</v>
      </c>
      <c r="G75" s="25">
        <v>300.48487999842303</v>
      </c>
      <c r="H75" s="25" t="s">
        <v>84</v>
      </c>
      <c r="I75" s="25">
        <v>670.52820159839155</v>
      </c>
      <c r="J75" s="25" t="s">
        <v>84</v>
      </c>
      <c r="K75" s="25">
        <v>262.21496363035936</v>
      </c>
      <c r="L75" s="25" t="s">
        <v>84</v>
      </c>
      <c r="M75" s="124">
        <f t="shared" si="7"/>
        <v>1233.2280452271739</v>
      </c>
      <c r="N75" s="88" t="s">
        <v>84</v>
      </c>
    </row>
    <row r="76" spans="1:14" s="86" customFormat="1" ht="16.5" thickBot="1" x14ac:dyDescent="0.3">
      <c r="A76" s="54" t="s">
        <v>434</v>
      </c>
      <c r="B76" s="12" t="s">
        <v>94</v>
      </c>
      <c r="C76" s="75" t="s">
        <v>321</v>
      </c>
      <c r="D76" s="70">
        <v>421.81434679734286</v>
      </c>
      <c r="E76" s="70">
        <f>E73-E74-E75</f>
        <v>493.68390622000175</v>
      </c>
      <c r="F76" s="70">
        <f>F73-F74-F75</f>
        <v>508.61556800000022</v>
      </c>
      <c r="G76" s="70">
        <f t="shared" ref="G76:K76" si="10">G73-G74-G75</f>
        <v>562.53318416076547</v>
      </c>
      <c r="H76" s="70" t="s">
        <v>84</v>
      </c>
      <c r="I76" s="70">
        <f t="shared" si="10"/>
        <v>435.67556486146179</v>
      </c>
      <c r="J76" s="70" t="s">
        <v>84</v>
      </c>
      <c r="K76" s="70">
        <f t="shared" si="10"/>
        <v>362.7328225417578</v>
      </c>
      <c r="L76" s="70" t="s">
        <v>84</v>
      </c>
      <c r="M76" s="126">
        <f t="shared" si="7"/>
        <v>1360.941571563985</v>
      </c>
      <c r="N76" s="89" t="s">
        <v>84</v>
      </c>
    </row>
    <row r="77" spans="1:14" s="86" customFormat="1" x14ac:dyDescent="0.25">
      <c r="A77" s="52" t="s">
        <v>435</v>
      </c>
      <c r="B77" s="110" t="s">
        <v>440</v>
      </c>
      <c r="C77" s="59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25" t="s">
        <v>84</v>
      </c>
      <c r="K77" s="25" t="s">
        <v>84</v>
      </c>
      <c r="L77" s="25" t="s">
        <v>84</v>
      </c>
      <c r="M77" s="124" t="s">
        <v>84</v>
      </c>
      <c r="N77" s="88" t="s">
        <v>84</v>
      </c>
    </row>
    <row r="78" spans="1:14" s="86" customFormat="1" x14ac:dyDescent="0.25">
      <c r="A78" s="53" t="s">
        <v>436</v>
      </c>
      <c r="B78" s="4" t="s">
        <v>57</v>
      </c>
      <c r="C78" s="60" t="s">
        <v>321</v>
      </c>
      <c r="D78" s="25">
        <v>328.92923611999998</v>
      </c>
      <c r="E78" s="25">
        <v>328.82273962739157</v>
      </c>
      <c r="F78" s="25">
        <v>331.39198419299998</v>
      </c>
      <c r="G78" s="25">
        <v>332.47668107000004</v>
      </c>
      <c r="H78" s="25" t="s">
        <v>84</v>
      </c>
      <c r="I78" s="25">
        <v>334.89750522839995</v>
      </c>
      <c r="J78" s="25" t="s">
        <v>84</v>
      </c>
      <c r="K78" s="25">
        <v>347.70099675753602</v>
      </c>
      <c r="L78" s="25" t="s">
        <v>84</v>
      </c>
      <c r="M78" s="124">
        <f>SUM(G78:K78)</f>
        <v>1015.075183055936</v>
      </c>
      <c r="N78" s="88" t="s">
        <v>84</v>
      </c>
    </row>
    <row r="79" spans="1:14" s="86" customFormat="1" x14ac:dyDescent="0.25">
      <c r="A79" s="53" t="s">
        <v>437</v>
      </c>
      <c r="B79" s="4" t="s">
        <v>58</v>
      </c>
      <c r="C79" s="60" t="s">
        <v>321</v>
      </c>
      <c r="D79" s="25">
        <v>0</v>
      </c>
      <c r="E79" s="25">
        <v>0</v>
      </c>
      <c r="F79" s="25">
        <v>0</v>
      </c>
      <c r="G79" s="25">
        <v>0</v>
      </c>
      <c r="H79" s="25" t="s">
        <v>84</v>
      </c>
      <c r="I79" s="25">
        <v>0</v>
      </c>
      <c r="J79" s="25" t="s">
        <v>84</v>
      </c>
      <c r="K79" s="25">
        <v>0</v>
      </c>
      <c r="L79" s="25" t="s">
        <v>84</v>
      </c>
      <c r="M79" s="124">
        <f>SUM(G79:K79)</f>
        <v>0</v>
      </c>
      <c r="N79" s="88" t="s">
        <v>84</v>
      </c>
    </row>
    <row r="80" spans="1:14" s="86" customFormat="1" ht="16.5" thickBot="1" x14ac:dyDescent="0.3">
      <c r="A80" s="55" t="s">
        <v>438</v>
      </c>
      <c r="B80" s="13" t="s">
        <v>4</v>
      </c>
      <c r="C80" s="62" t="s">
        <v>321</v>
      </c>
      <c r="D80" s="70">
        <v>361.60367635282097</v>
      </c>
      <c r="E80" s="70">
        <v>260.49782135999999</v>
      </c>
      <c r="F80" s="70">
        <v>267.47128888000003</v>
      </c>
      <c r="G80" s="70">
        <v>252.27720725921998</v>
      </c>
      <c r="H80" s="70" t="s">
        <v>84</v>
      </c>
      <c r="I80" s="70">
        <v>258.24891897288558</v>
      </c>
      <c r="J80" s="70" t="s">
        <v>84</v>
      </c>
      <c r="K80" s="70">
        <v>264.38347010053303</v>
      </c>
      <c r="L80" s="70" t="s">
        <v>84</v>
      </c>
      <c r="M80" s="126">
        <f>SUM(G80:K80)</f>
        <v>774.90959633263856</v>
      </c>
      <c r="N80" s="89" t="s">
        <v>84</v>
      </c>
    </row>
    <row r="81" spans="1:14" s="86" customFormat="1" x14ac:dyDescent="0.25">
      <c r="A81" s="56" t="s">
        <v>16</v>
      </c>
      <c r="B81" s="15" t="s">
        <v>652</v>
      </c>
      <c r="C81" s="63" t="s">
        <v>321</v>
      </c>
      <c r="D81" s="90">
        <v>3159.7760224566737</v>
      </c>
      <c r="E81" s="90">
        <f>E23-E38</f>
        <v>1343.4375681538622</v>
      </c>
      <c r="F81" s="90">
        <f>F23-F38</f>
        <v>587.10250770999937</v>
      </c>
      <c r="G81" s="90">
        <f t="shared" ref="G81:K81" si="11">G23-G38</f>
        <v>1391.4679102237988</v>
      </c>
      <c r="H81" s="90" t="s">
        <v>84</v>
      </c>
      <c r="I81" s="90">
        <f t="shared" si="11"/>
        <v>718.81818045277396</v>
      </c>
      <c r="J81" s="90" t="s">
        <v>84</v>
      </c>
      <c r="K81" s="90">
        <f t="shared" si="11"/>
        <v>1171.0139407822298</v>
      </c>
      <c r="L81" s="90" t="s">
        <v>84</v>
      </c>
      <c r="M81" s="125">
        <f>SUM(G81:K81)</f>
        <v>3281.3000314588026</v>
      </c>
      <c r="N81" s="91" t="s">
        <v>84</v>
      </c>
    </row>
    <row r="82" spans="1:14" s="86" customFormat="1" x14ac:dyDescent="0.25">
      <c r="A82" s="53" t="s">
        <v>37</v>
      </c>
      <c r="B82" s="2" t="s">
        <v>597</v>
      </c>
      <c r="C82" s="60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25" t="s">
        <v>84</v>
      </c>
      <c r="K82" s="25" t="s">
        <v>84</v>
      </c>
      <c r="L82" s="25" t="s">
        <v>84</v>
      </c>
      <c r="M82" s="124" t="s">
        <v>84</v>
      </c>
      <c r="N82" s="88" t="s">
        <v>84</v>
      </c>
    </row>
    <row r="83" spans="1:14" s="86" customFormat="1" ht="27" customHeight="1" x14ac:dyDescent="0.25">
      <c r="A83" s="53" t="s">
        <v>405</v>
      </c>
      <c r="B83" s="1" t="s">
        <v>474</v>
      </c>
      <c r="C83" s="60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25" t="s">
        <v>84</v>
      </c>
      <c r="K83" s="25" t="s">
        <v>84</v>
      </c>
      <c r="L83" s="25" t="s">
        <v>84</v>
      </c>
      <c r="M83" s="124" t="s">
        <v>84</v>
      </c>
      <c r="N83" s="88" t="s">
        <v>84</v>
      </c>
    </row>
    <row r="84" spans="1:14" s="86" customFormat="1" ht="27.75" customHeight="1" x14ac:dyDescent="0.25">
      <c r="A84" s="53" t="s">
        <v>406</v>
      </c>
      <c r="B84" s="1" t="s">
        <v>475</v>
      </c>
      <c r="C84" s="60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25" t="s">
        <v>84</v>
      </c>
      <c r="K84" s="25" t="s">
        <v>84</v>
      </c>
      <c r="L84" s="25" t="s">
        <v>84</v>
      </c>
      <c r="M84" s="124" t="s">
        <v>84</v>
      </c>
      <c r="N84" s="88" t="s">
        <v>84</v>
      </c>
    </row>
    <row r="85" spans="1:14" s="86" customFormat="1" ht="27.75" customHeight="1" x14ac:dyDescent="0.25">
      <c r="A85" s="53" t="s">
        <v>407</v>
      </c>
      <c r="B85" s="1" t="s">
        <v>460</v>
      </c>
      <c r="C85" s="60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25" t="s">
        <v>84</v>
      </c>
      <c r="K85" s="25" t="s">
        <v>84</v>
      </c>
      <c r="L85" s="25" t="s">
        <v>84</v>
      </c>
      <c r="M85" s="124" t="s">
        <v>84</v>
      </c>
      <c r="N85" s="88" t="s">
        <v>84</v>
      </c>
    </row>
    <row r="86" spans="1:14" s="86" customFormat="1" x14ac:dyDescent="0.25">
      <c r="A86" s="53" t="s">
        <v>38</v>
      </c>
      <c r="B86" s="2" t="s">
        <v>635</v>
      </c>
      <c r="C86" s="60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25" t="s">
        <v>84</v>
      </c>
      <c r="K86" s="25" t="s">
        <v>84</v>
      </c>
      <c r="L86" s="25" t="s">
        <v>84</v>
      </c>
      <c r="M86" s="124" t="s">
        <v>84</v>
      </c>
      <c r="N86" s="88" t="s">
        <v>84</v>
      </c>
    </row>
    <row r="87" spans="1:14" s="86" customFormat="1" x14ac:dyDescent="0.25">
      <c r="A87" s="53" t="s">
        <v>322</v>
      </c>
      <c r="B87" s="2" t="s">
        <v>520</v>
      </c>
      <c r="C87" s="60" t="s">
        <v>321</v>
      </c>
      <c r="D87" s="25">
        <v>353.04864276563785</v>
      </c>
      <c r="E87" s="25">
        <f>E29-E44</f>
        <v>211.9800320205286</v>
      </c>
      <c r="F87" s="25">
        <f>F29-F44</f>
        <v>-300.63223478999953</v>
      </c>
      <c r="G87" s="25">
        <f t="shared" ref="G87:K87" si="12">G29-G44</f>
        <v>169.54520215902539</v>
      </c>
      <c r="H87" s="25" t="s">
        <v>84</v>
      </c>
      <c r="I87" s="25">
        <f t="shared" si="12"/>
        <v>154.88074241420691</v>
      </c>
      <c r="J87" s="25" t="s">
        <v>84</v>
      </c>
      <c r="K87" s="25">
        <f t="shared" si="12"/>
        <v>752.4827869761275</v>
      </c>
      <c r="L87" s="25" t="s">
        <v>84</v>
      </c>
      <c r="M87" s="124">
        <f>SUM(G87:K87)</f>
        <v>1076.9087315493598</v>
      </c>
      <c r="N87" s="88" t="s">
        <v>84</v>
      </c>
    </row>
    <row r="88" spans="1:14" s="86" customFormat="1" x14ac:dyDescent="0.25">
      <c r="A88" s="53" t="s">
        <v>323</v>
      </c>
      <c r="B88" s="2" t="s">
        <v>636</v>
      </c>
      <c r="C88" s="60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25" t="s">
        <v>84</v>
      </c>
      <c r="K88" s="25" t="s">
        <v>84</v>
      </c>
      <c r="L88" s="25" t="s">
        <v>84</v>
      </c>
      <c r="M88" s="125" t="s">
        <v>84</v>
      </c>
      <c r="N88" s="91" t="s">
        <v>84</v>
      </c>
    </row>
    <row r="89" spans="1:14" s="86" customFormat="1" x14ac:dyDescent="0.25">
      <c r="A89" s="53" t="s">
        <v>324</v>
      </c>
      <c r="B89" s="2" t="s">
        <v>521</v>
      </c>
      <c r="C89" s="60" t="s">
        <v>321</v>
      </c>
      <c r="D89" s="25">
        <v>2778.8024824745803</v>
      </c>
      <c r="E89" s="25">
        <f>E31-E46</f>
        <v>1078.4246335233333</v>
      </c>
      <c r="F89" s="25">
        <f>F31-F46</f>
        <v>826.40061076000006</v>
      </c>
      <c r="G89" s="25">
        <f t="shared" ref="G89:K89" si="13">G31-G46</f>
        <v>1117.5763699736788</v>
      </c>
      <c r="H89" s="25" t="s">
        <v>84</v>
      </c>
      <c r="I89" s="25">
        <f t="shared" si="13"/>
        <v>444.56016257760558</v>
      </c>
      <c r="J89" s="25" t="s">
        <v>84</v>
      </c>
      <c r="K89" s="25">
        <f t="shared" si="13"/>
        <v>250.33330045439681</v>
      </c>
      <c r="L89" s="25" t="s">
        <v>84</v>
      </c>
      <c r="M89" s="124">
        <f>SUM(G89:K89)</f>
        <v>1812.469833005681</v>
      </c>
      <c r="N89" s="88" t="s">
        <v>84</v>
      </c>
    </row>
    <row r="90" spans="1:14" s="86" customFormat="1" x14ac:dyDescent="0.25">
      <c r="A90" s="53" t="s">
        <v>325</v>
      </c>
      <c r="B90" s="2" t="s">
        <v>522</v>
      </c>
      <c r="C90" s="60" t="s">
        <v>321</v>
      </c>
      <c r="D90" s="25">
        <v>-1.7353488300000031</v>
      </c>
      <c r="E90" s="25">
        <f>E32-E47</f>
        <v>0</v>
      </c>
      <c r="F90" s="25" t="s">
        <v>84</v>
      </c>
      <c r="G90" s="25" t="s">
        <v>84</v>
      </c>
      <c r="H90" s="25" t="s">
        <v>84</v>
      </c>
      <c r="I90" s="25" t="s">
        <v>84</v>
      </c>
      <c r="J90" s="25" t="s">
        <v>84</v>
      </c>
      <c r="K90" s="25" t="s">
        <v>84</v>
      </c>
      <c r="L90" s="25" t="s">
        <v>84</v>
      </c>
      <c r="M90" s="124" t="s">
        <v>84</v>
      </c>
      <c r="N90" s="25" t="s">
        <v>84</v>
      </c>
    </row>
    <row r="91" spans="1:14" s="86" customFormat="1" x14ac:dyDescent="0.25">
      <c r="A91" s="53" t="s">
        <v>326</v>
      </c>
      <c r="B91" s="2" t="s">
        <v>643</v>
      </c>
      <c r="C91" s="60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25" t="s">
        <v>84</v>
      </c>
      <c r="K91" s="25" t="s">
        <v>84</v>
      </c>
      <c r="L91" s="25" t="s">
        <v>84</v>
      </c>
      <c r="M91" s="124" t="s">
        <v>84</v>
      </c>
      <c r="N91" s="88" t="s">
        <v>84</v>
      </c>
    </row>
    <row r="92" spans="1:14" s="86" customFormat="1" ht="31.5" x14ac:dyDescent="0.25">
      <c r="A92" s="53" t="s">
        <v>327</v>
      </c>
      <c r="B92" s="3" t="s">
        <v>391</v>
      </c>
      <c r="C92" s="60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25" t="s">
        <v>84</v>
      </c>
      <c r="K92" s="25" t="s">
        <v>84</v>
      </c>
      <c r="L92" s="25" t="s">
        <v>84</v>
      </c>
      <c r="M92" s="124" t="s">
        <v>84</v>
      </c>
      <c r="N92" s="88" t="s">
        <v>84</v>
      </c>
    </row>
    <row r="93" spans="1:14" s="86" customFormat="1" x14ac:dyDescent="0.25">
      <c r="A93" s="53" t="s">
        <v>564</v>
      </c>
      <c r="B93" s="1" t="s">
        <v>215</v>
      </c>
      <c r="C93" s="60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25" t="s">
        <v>84</v>
      </c>
      <c r="K93" s="25" t="s">
        <v>84</v>
      </c>
      <c r="L93" s="25" t="s">
        <v>84</v>
      </c>
      <c r="M93" s="124" t="s">
        <v>84</v>
      </c>
      <c r="N93" s="88" t="s">
        <v>84</v>
      </c>
    </row>
    <row r="94" spans="1:14" s="86" customFormat="1" x14ac:dyDescent="0.25">
      <c r="A94" s="53" t="s">
        <v>565</v>
      </c>
      <c r="B94" s="4" t="s">
        <v>203</v>
      </c>
      <c r="C94" s="60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25" t="s">
        <v>84</v>
      </c>
      <c r="K94" s="25" t="s">
        <v>84</v>
      </c>
      <c r="L94" s="25" t="s">
        <v>84</v>
      </c>
      <c r="M94" s="124" t="s">
        <v>84</v>
      </c>
      <c r="N94" s="88" t="s">
        <v>84</v>
      </c>
    </row>
    <row r="95" spans="1:14" s="86" customFormat="1" x14ac:dyDescent="0.25">
      <c r="A95" s="53" t="s">
        <v>328</v>
      </c>
      <c r="B95" s="2" t="s">
        <v>523</v>
      </c>
      <c r="C95" s="60" t="s">
        <v>321</v>
      </c>
      <c r="D95" s="25">
        <v>29.660246046455697</v>
      </c>
      <c r="E95" s="25">
        <f>E37-E52</f>
        <v>53.032902610000178</v>
      </c>
      <c r="F95" s="25">
        <f>F37-F52</f>
        <v>61.334131739998895</v>
      </c>
      <c r="G95" s="25">
        <f t="shared" ref="G95:K95" si="14">G37-G52</f>
        <v>104.34633809109469</v>
      </c>
      <c r="H95" s="25" t="s">
        <v>84</v>
      </c>
      <c r="I95" s="25">
        <f t="shared" si="14"/>
        <v>119.37727546096146</v>
      </c>
      <c r="J95" s="25" t="s">
        <v>84</v>
      </c>
      <c r="K95" s="25">
        <f t="shared" si="14"/>
        <v>168.19785335170553</v>
      </c>
      <c r="L95" s="25" t="s">
        <v>84</v>
      </c>
      <c r="M95" s="124">
        <f t="shared" ref="M95:M109" si="15">SUM(G95:K95)</f>
        <v>391.92146690376171</v>
      </c>
      <c r="N95" s="88" t="s">
        <v>84</v>
      </c>
    </row>
    <row r="96" spans="1:14" s="86" customFormat="1" x14ac:dyDescent="0.25">
      <c r="A96" s="53" t="s">
        <v>17</v>
      </c>
      <c r="B96" s="16" t="s">
        <v>653</v>
      </c>
      <c r="C96" s="60" t="s">
        <v>321</v>
      </c>
      <c r="D96" s="25">
        <v>-689.73042163999992</v>
      </c>
      <c r="E96" s="25">
        <f>E97-E103</f>
        <v>-995.99825129995008</v>
      </c>
      <c r="F96" s="25">
        <f>F97-F103</f>
        <v>-475.63833911999996</v>
      </c>
      <c r="G96" s="25">
        <f t="shared" ref="G96:K96" si="16">G97-G103</f>
        <v>-342.32579970396046</v>
      </c>
      <c r="H96" s="25" t="s">
        <v>84</v>
      </c>
      <c r="I96" s="25">
        <f t="shared" si="16"/>
        <v>-295.9039563855103</v>
      </c>
      <c r="J96" s="25" t="s">
        <v>84</v>
      </c>
      <c r="K96" s="25">
        <f t="shared" si="16"/>
        <v>-260.84715119629351</v>
      </c>
      <c r="L96" s="25" t="s">
        <v>84</v>
      </c>
      <c r="M96" s="124">
        <f t="shared" si="15"/>
        <v>-899.07690728576426</v>
      </c>
      <c r="N96" s="88" t="s">
        <v>84</v>
      </c>
    </row>
    <row r="97" spans="1:14" s="86" customFormat="1" x14ac:dyDescent="0.25">
      <c r="A97" s="53" t="s">
        <v>44</v>
      </c>
      <c r="B97" s="3" t="s">
        <v>603</v>
      </c>
      <c r="C97" s="60" t="s">
        <v>321</v>
      </c>
      <c r="D97" s="25">
        <v>179.21586038999999</v>
      </c>
      <c r="E97" s="25">
        <v>121.61391391004999</v>
      </c>
      <c r="F97" s="25">
        <v>143.33611633999999</v>
      </c>
      <c r="G97" s="25">
        <v>42.264357134388803</v>
      </c>
      <c r="H97" s="25" t="s">
        <v>84</v>
      </c>
      <c r="I97" s="25">
        <v>69.375336288632909</v>
      </c>
      <c r="J97" s="25" t="s">
        <v>84</v>
      </c>
      <c r="K97" s="25">
        <v>71.023842264165808</v>
      </c>
      <c r="L97" s="25" t="s">
        <v>84</v>
      </c>
      <c r="M97" s="124">
        <f t="shared" si="15"/>
        <v>182.6635356871875</v>
      </c>
      <c r="N97" s="88" t="s">
        <v>84</v>
      </c>
    </row>
    <row r="98" spans="1:14" s="86" customFormat="1" x14ac:dyDescent="0.25">
      <c r="A98" s="53" t="s">
        <v>45</v>
      </c>
      <c r="B98" s="1" t="s">
        <v>514</v>
      </c>
      <c r="C98" s="60" t="s">
        <v>321</v>
      </c>
      <c r="D98" s="25">
        <v>1.1890096299999999</v>
      </c>
      <c r="E98" s="25">
        <v>11.10490985</v>
      </c>
      <c r="F98" s="25">
        <v>14.798456059999999</v>
      </c>
      <c r="G98" s="25">
        <v>15.4633201343888</v>
      </c>
      <c r="H98" s="25" t="s">
        <v>84</v>
      </c>
      <c r="I98" s="25">
        <v>42.296398548632915</v>
      </c>
      <c r="J98" s="25" t="s">
        <v>84</v>
      </c>
      <c r="K98" s="25">
        <v>43.4924857693658</v>
      </c>
      <c r="L98" s="25" t="s">
        <v>84</v>
      </c>
      <c r="M98" s="124">
        <f t="shared" si="15"/>
        <v>101.25220445238752</v>
      </c>
      <c r="N98" s="88" t="s">
        <v>84</v>
      </c>
    </row>
    <row r="99" spans="1:14" s="86" customFormat="1" x14ac:dyDescent="0.25">
      <c r="A99" s="53" t="s">
        <v>46</v>
      </c>
      <c r="B99" s="1" t="s">
        <v>515</v>
      </c>
      <c r="C99" s="60" t="s">
        <v>321</v>
      </c>
      <c r="D99" s="25">
        <v>49.281861760000005</v>
      </c>
      <c r="E99" s="25">
        <v>7.5088021500000002</v>
      </c>
      <c r="F99" s="25">
        <v>6.4334573299999995</v>
      </c>
      <c r="G99" s="25">
        <v>8.0060000000000002</v>
      </c>
      <c r="H99" s="25" t="s">
        <v>84</v>
      </c>
      <c r="I99" s="25">
        <v>7.9080000000000004</v>
      </c>
      <c r="J99" s="25" t="s">
        <v>84</v>
      </c>
      <c r="K99" s="25">
        <v>7.9770000000000003</v>
      </c>
      <c r="L99" s="25" t="s">
        <v>84</v>
      </c>
      <c r="M99" s="124">
        <f t="shared" si="15"/>
        <v>23.891000000000002</v>
      </c>
      <c r="N99" s="88" t="s">
        <v>84</v>
      </c>
    </row>
    <row r="100" spans="1:14" s="86" customFormat="1" x14ac:dyDescent="0.25">
      <c r="A100" s="53" t="s">
        <v>61</v>
      </c>
      <c r="B100" s="1" t="s">
        <v>604</v>
      </c>
      <c r="C100" s="60" t="s">
        <v>321</v>
      </c>
      <c r="D100" s="25">
        <v>5.2037824199999996</v>
      </c>
      <c r="E100" s="25">
        <v>19.6628063</v>
      </c>
      <c r="F100" s="25">
        <v>20.536307919999999</v>
      </c>
      <c r="G100" s="25">
        <v>0</v>
      </c>
      <c r="H100" s="25" t="s">
        <v>84</v>
      </c>
      <c r="I100" s="25">
        <v>0</v>
      </c>
      <c r="J100" s="25" t="s">
        <v>84</v>
      </c>
      <c r="K100" s="25">
        <v>0</v>
      </c>
      <c r="L100" s="25" t="s">
        <v>84</v>
      </c>
      <c r="M100" s="124">
        <f t="shared" si="15"/>
        <v>0</v>
      </c>
      <c r="N100" s="88" t="s">
        <v>84</v>
      </c>
    </row>
    <row r="101" spans="1:14" s="86" customFormat="1" x14ac:dyDescent="0.25">
      <c r="A101" s="53" t="s">
        <v>95</v>
      </c>
      <c r="B101" s="6" t="s">
        <v>218</v>
      </c>
      <c r="C101" s="60" t="s">
        <v>321</v>
      </c>
      <c r="D101" s="25">
        <v>2.7713959999999997</v>
      </c>
      <c r="E101" s="25">
        <v>13.10915855</v>
      </c>
      <c r="F101" s="25">
        <v>13.15896392</v>
      </c>
      <c r="G101" s="25">
        <v>0</v>
      </c>
      <c r="H101" s="25" t="s">
        <v>84</v>
      </c>
      <c r="I101" s="25">
        <v>0</v>
      </c>
      <c r="J101" s="25" t="s">
        <v>84</v>
      </c>
      <c r="K101" s="25">
        <v>0</v>
      </c>
      <c r="L101" s="25" t="s">
        <v>84</v>
      </c>
      <c r="M101" s="124">
        <f t="shared" si="15"/>
        <v>0</v>
      </c>
      <c r="N101" s="88" t="s">
        <v>84</v>
      </c>
    </row>
    <row r="102" spans="1:14" s="86" customFormat="1" x14ac:dyDescent="0.25">
      <c r="A102" s="53" t="s">
        <v>62</v>
      </c>
      <c r="B102" s="4" t="s">
        <v>516</v>
      </c>
      <c r="C102" s="60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101.56789502999999</v>
      </c>
      <c r="G102" s="25">
        <f t="shared" ref="G102:K102" si="17">G97-G98-G99-G100</f>
        <v>18.795037000000001</v>
      </c>
      <c r="H102" s="25" t="s">
        <v>84</v>
      </c>
      <c r="I102" s="25">
        <f t="shared" si="17"/>
        <v>19.170937739999992</v>
      </c>
      <c r="J102" s="25" t="s">
        <v>84</v>
      </c>
      <c r="K102" s="25">
        <f t="shared" si="17"/>
        <v>19.554356494800007</v>
      </c>
      <c r="L102" s="25" t="s">
        <v>84</v>
      </c>
      <c r="M102" s="124">
        <f t="shared" si="15"/>
        <v>57.520331234799997</v>
      </c>
      <c r="N102" s="88" t="s">
        <v>84</v>
      </c>
    </row>
    <row r="103" spans="1:14" s="86" customFormat="1" x14ac:dyDescent="0.25">
      <c r="A103" s="53" t="s">
        <v>47</v>
      </c>
      <c r="B103" s="5" t="s">
        <v>602</v>
      </c>
      <c r="C103" s="60" t="s">
        <v>321</v>
      </c>
      <c r="D103" s="25">
        <v>868.94628202999991</v>
      </c>
      <c r="E103" s="25">
        <v>1117.6121652100001</v>
      </c>
      <c r="F103" s="25">
        <v>618.97445545999994</v>
      </c>
      <c r="G103" s="25">
        <v>384.59015683834929</v>
      </c>
      <c r="H103" s="25" t="s">
        <v>84</v>
      </c>
      <c r="I103" s="25">
        <v>365.27929267414322</v>
      </c>
      <c r="J103" s="25" t="s">
        <v>84</v>
      </c>
      <c r="K103" s="25">
        <v>331.87099346045932</v>
      </c>
      <c r="L103" s="25" t="s">
        <v>84</v>
      </c>
      <c r="M103" s="124">
        <f t="shared" si="15"/>
        <v>1081.7404429729518</v>
      </c>
      <c r="N103" s="88" t="s">
        <v>84</v>
      </c>
    </row>
    <row r="104" spans="1:14" s="86" customFormat="1" x14ac:dyDescent="0.25">
      <c r="A104" s="53" t="s">
        <v>96</v>
      </c>
      <c r="B104" s="4" t="s">
        <v>517</v>
      </c>
      <c r="C104" s="60" t="s">
        <v>321</v>
      </c>
      <c r="D104" s="25">
        <v>33.654153520000001</v>
      </c>
      <c r="E104" s="25">
        <v>25.909927549999999</v>
      </c>
      <c r="F104" s="25">
        <v>32.402972200000001</v>
      </c>
      <c r="G104" s="25">
        <v>30.607448947224</v>
      </c>
      <c r="H104" s="25" t="s">
        <v>84</v>
      </c>
      <c r="I104" s="25">
        <v>31.01959792616848</v>
      </c>
      <c r="J104" s="25" t="s">
        <v>84</v>
      </c>
      <c r="K104" s="25">
        <v>31.63998988469185</v>
      </c>
      <c r="L104" s="25" t="s">
        <v>84</v>
      </c>
      <c r="M104" s="124">
        <f t="shared" si="15"/>
        <v>93.26703675808433</v>
      </c>
      <c r="N104" s="88" t="s">
        <v>84</v>
      </c>
    </row>
    <row r="105" spans="1:14" s="86" customFormat="1" x14ac:dyDescent="0.25">
      <c r="A105" s="53" t="s">
        <v>97</v>
      </c>
      <c r="B105" s="4" t="s">
        <v>518</v>
      </c>
      <c r="C105" s="60" t="s">
        <v>321</v>
      </c>
      <c r="D105" s="25">
        <v>269.99541571999998</v>
      </c>
      <c r="E105" s="25">
        <v>398.46209776000001</v>
      </c>
      <c r="F105" s="25">
        <v>284.51232814000002</v>
      </c>
      <c r="G105" s="25">
        <v>244.98261673474485</v>
      </c>
      <c r="H105" s="25" t="s">
        <v>84</v>
      </c>
      <c r="I105" s="25">
        <v>218.134311</v>
      </c>
      <c r="J105" s="25" t="s">
        <v>84</v>
      </c>
      <c r="K105" s="25">
        <v>183.97978552999999</v>
      </c>
      <c r="L105" s="25" t="s">
        <v>84</v>
      </c>
      <c r="M105" s="124">
        <f t="shared" si="15"/>
        <v>647.09671326474484</v>
      </c>
      <c r="N105" s="88" t="s">
        <v>84</v>
      </c>
    </row>
    <row r="106" spans="1:14" s="86" customFormat="1" x14ac:dyDescent="0.25">
      <c r="A106" s="53" t="s">
        <v>98</v>
      </c>
      <c r="B106" s="4" t="s">
        <v>605</v>
      </c>
      <c r="C106" s="60" t="s">
        <v>321</v>
      </c>
      <c r="D106" s="25">
        <v>246.27812017000002</v>
      </c>
      <c r="E106" s="25">
        <v>339.15630870999996</v>
      </c>
      <c r="F106" s="25">
        <v>37.368701699999995</v>
      </c>
      <c r="G106" s="25">
        <v>0.17837999999999998</v>
      </c>
      <c r="H106" s="25" t="s">
        <v>84</v>
      </c>
      <c r="I106" s="25">
        <v>0.18194759999999999</v>
      </c>
      <c r="J106" s="25" t="s">
        <v>84</v>
      </c>
      <c r="K106" s="25">
        <v>0.18558655199999999</v>
      </c>
      <c r="L106" s="25" t="s">
        <v>84</v>
      </c>
      <c r="M106" s="124">
        <f t="shared" si="15"/>
        <v>0.54591415199999993</v>
      </c>
      <c r="N106" s="88" t="s">
        <v>84</v>
      </c>
    </row>
    <row r="107" spans="1:14" s="86" customFormat="1" x14ac:dyDescent="0.25">
      <c r="A107" s="53" t="s">
        <v>99</v>
      </c>
      <c r="B107" s="6" t="s">
        <v>219</v>
      </c>
      <c r="C107" s="60" t="s">
        <v>321</v>
      </c>
      <c r="D107" s="25">
        <v>229.351</v>
      </c>
      <c r="E107" s="25">
        <v>270.10615497999999</v>
      </c>
      <c r="F107" s="25">
        <v>36.956189879999997</v>
      </c>
      <c r="G107" s="25">
        <v>0</v>
      </c>
      <c r="H107" s="25" t="s">
        <v>84</v>
      </c>
      <c r="I107" s="25">
        <v>0</v>
      </c>
      <c r="J107" s="25" t="s">
        <v>84</v>
      </c>
      <c r="K107" s="25">
        <v>0</v>
      </c>
      <c r="L107" s="25" t="s">
        <v>84</v>
      </c>
      <c r="M107" s="124">
        <f t="shared" si="15"/>
        <v>0</v>
      </c>
      <c r="N107" s="88" t="s">
        <v>84</v>
      </c>
    </row>
    <row r="108" spans="1:14" s="86" customFormat="1" x14ac:dyDescent="0.25">
      <c r="A108" s="53" t="s">
        <v>100</v>
      </c>
      <c r="B108" s="4" t="s">
        <v>519</v>
      </c>
      <c r="C108" s="60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264.69045341999993</v>
      </c>
      <c r="G108" s="25">
        <f t="shared" ref="G108:K108" si="18">G103-G104-G105-G106</f>
        <v>108.82171115638045</v>
      </c>
      <c r="H108" s="25" t="s">
        <v>84</v>
      </c>
      <c r="I108" s="25">
        <f t="shared" si="18"/>
        <v>115.94343614797472</v>
      </c>
      <c r="J108" s="25" t="s">
        <v>84</v>
      </c>
      <c r="K108" s="25">
        <f t="shared" si="18"/>
        <v>116.0656314937675</v>
      </c>
      <c r="L108" s="25" t="s">
        <v>84</v>
      </c>
      <c r="M108" s="124">
        <f t="shared" si="15"/>
        <v>340.83077879812265</v>
      </c>
      <c r="N108" s="88" t="s">
        <v>84</v>
      </c>
    </row>
    <row r="109" spans="1:14" s="86" customFormat="1" x14ac:dyDescent="0.25">
      <c r="A109" s="53" t="s">
        <v>18</v>
      </c>
      <c r="B109" s="16" t="s">
        <v>659</v>
      </c>
      <c r="C109" s="60" t="s">
        <v>321</v>
      </c>
      <c r="D109" s="25">
        <v>2470.0456008166739</v>
      </c>
      <c r="E109" s="25">
        <f>E81+E96</f>
        <v>347.43931685391215</v>
      </c>
      <c r="F109" s="25">
        <f>F81+F96</f>
        <v>111.46416858999942</v>
      </c>
      <c r="G109" s="25">
        <f t="shared" ref="G109:K109" si="19">G81+G96</f>
        <v>1049.1421105198383</v>
      </c>
      <c r="H109" s="25" t="s">
        <v>84</v>
      </c>
      <c r="I109" s="25">
        <f t="shared" si="19"/>
        <v>422.91422406726366</v>
      </c>
      <c r="J109" s="25" t="s">
        <v>84</v>
      </c>
      <c r="K109" s="25">
        <f t="shared" si="19"/>
        <v>910.16678958593639</v>
      </c>
      <c r="L109" s="25" t="s">
        <v>84</v>
      </c>
      <c r="M109" s="124">
        <f t="shared" si="15"/>
        <v>2382.2231241730383</v>
      </c>
      <c r="N109" s="88" t="s">
        <v>84</v>
      </c>
    </row>
    <row r="110" spans="1:14" s="86" customFormat="1" ht="31.5" x14ac:dyDescent="0.25">
      <c r="A110" s="53" t="s">
        <v>50</v>
      </c>
      <c r="B110" s="3" t="s">
        <v>524</v>
      </c>
      <c r="C110" s="60" t="s">
        <v>321</v>
      </c>
      <c r="D110" s="25" t="s">
        <v>84</v>
      </c>
      <c r="E110" s="25" t="s">
        <v>84</v>
      </c>
      <c r="F110" s="25" t="s">
        <v>84</v>
      </c>
      <c r="G110" s="25" t="s">
        <v>84</v>
      </c>
      <c r="H110" s="25" t="s">
        <v>84</v>
      </c>
      <c r="I110" s="25" t="s">
        <v>84</v>
      </c>
      <c r="J110" s="25" t="s">
        <v>84</v>
      </c>
      <c r="K110" s="25" t="s">
        <v>84</v>
      </c>
      <c r="L110" s="25" t="s">
        <v>84</v>
      </c>
      <c r="M110" s="124" t="s">
        <v>84</v>
      </c>
      <c r="N110" s="88" t="s">
        <v>84</v>
      </c>
    </row>
    <row r="111" spans="1:14" s="86" customFormat="1" ht="31.5" x14ac:dyDescent="0.25">
      <c r="A111" s="53" t="s">
        <v>461</v>
      </c>
      <c r="B111" s="1" t="s">
        <v>474</v>
      </c>
      <c r="C111" s="60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25" t="s">
        <v>84</v>
      </c>
      <c r="K111" s="25" t="s">
        <v>84</v>
      </c>
      <c r="L111" s="25" t="s">
        <v>84</v>
      </c>
      <c r="M111" s="124" t="s">
        <v>84</v>
      </c>
      <c r="N111" s="88" t="s">
        <v>84</v>
      </c>
    </row>
    <row r="112" spans="1:14" s="86" customFormat="1" ht="31.5" x14ac:dyDescent="0.25">
      <c r="A112" s="53" t="s">
        <v>462</v>
      </c>
      <c r="B112" s="1" t="s">
        <v>475</v>
      </c>
      <c r="C112" s="60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25" t="s">
        <v>84</v>
      </c>
      <c r="K112" s="25" t="s">
        <v>84</v>
      </c>
      <c r="L112" s="25" t="s">
        <v>84</v>
      </c>
      <c r="M112" s="124" t="s">
        <v>84</v>
      </c>
      <c r="N112" s="88" t="s">
        <v>84</v>
      </c>
    </row>
    <row r="113" spans="1:14" s="86" customFormat="1" ht="31.5" x14ac:dyDescent="0.25">
      <c r="A113" s="53" t="s">
        <v>566</v>
      </c>
      <c r="B113" s="1" t="s">
        <v>460</v>
      </c>
      <c r="C113" s="60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25" t="s">
        <v>84</v>
      </c>
      <c r="K113" s="25" t="s">
        <v>84</v>
      </c>
      <c r="L113" s="25" t="s">
        <v>84</v>
      </c>
      <c r="M113" s="124" t="s">
        <v>84</v>
      </c>
      <c r="N113" s="88" t="s">
        <v>84</v>
      </c>
    </row>
    <row r="114" spans="1:14" s="86" customFormat="1" x14ac:dyDescent="0.25">
      <c r="A114" s="53" t="s">
        <v>51</v>
      </c>
      <c r="B114" s="2" t="s">
        <v>635</v>
      </c>
      <c r="C114" s="60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25" t="s">
        <v>84</v>
      </c>
      <c r="K114" s="25" t="s">
        <v>84</v>
      </c>
      <c r="L114" s="25" t="s">
        <v>84</v>
      </c>
      <c r="M114" s="124" t="s">
        <v>84</v>
      </c>
      <c r="N114" s="88" t="s">
        <v>84</v>
      </c>
    </row>
    <row r="115" spans="1:14" s="86" customFormat="1" x14ac:dyDescent="0.25">
      <c r="A115" s="53" t="s">
        <v>329</v>
      </c>
      <c r="B115" s="2" t="s">
        <v>520</v>
      </c>
      <c r="C115" s="60" t="s">
        <v>321</v>
      </c>
      <c r="D115" s="25">
        <v>-254.97164514436304</v>
      </c>
      <c r="E115" s="25">
        <v>-375.91663442946981</v>
      </c>
      <c r="F115" s="25">
        <v>-305.7379437599995</v>
      </c>
      <c r="G115" s="25">
        <v>-13.652283768327761</v>
      </c>
      <c r="H115" s="25" t="s">
        <v>84</v>
      </c>
      <c r="I115" s="25">
        <v>11.001166045481398</v>
      </c>
      <c r="J115" s="25" t="s">
        <v>84</v>
      </c>
      <c r="K115" s="25">
        <v>610.29485177847289</v>
      </c>
      <c r="L115" s="25" t="s">
        <v>84</v>
      </c>
      <c r="M115" s="124">
        <f>SUM(G115:K115)</f>
        <v>607.64373405562651</v>
      </c>
      <c r="N115" s="88" t="s">
        <v>84</v>
      </c>
    </row>
    <row r="116" spans="1:14" s="86" customFormat="1" x14ac:dyDescent="0.25">
      <c r="A116" s="53" t="s">
        <v>330</v>
      </c>
      <c r="B116" s="2" t="s">
        <v>636</v>
      </c>
      <c r="C116" s="60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25" t="s">
        <v>84</v>
      </c>
      <c r="K116" s="25" t="s">
        <v>84</v>
      </c>
      <c r="L116" s="25" t="s">
        <v>84</v>
      </c>
      <c r="M116" s="124" t="s">
        <v>84</v>
      </c>
      <c r="N116" s="88" t="s">
        <v>84</v>
      </c>
    </row>
    <row r="117" spans="1:14" s="86" customFormat="1" x14ac:dyDescent="0.25">
      <c r="A117" s="53" t="s">
        <v>331</v>
      </c>
      <c r="B117" s="2" t="s">
        <v>521</v>
      </c>
      <c r="C117" s="60" t="s">
        <v>321</v>
      </c>
      <c r="D117" s="25">
        <v>2731.8711173945794</v>
      </c>
      <c r="E117" s="25">
        <v>737.05856805333337</v>
      </c>
      <c r="F117" s="25">
        <v>445.99857365999986</v>
      </c>
      <c r="G117" s="25">
        <v>1021.5436078601191</v>
      </c>
      <c r="H117" s="25" t="s">
        <v>84</v>
      </c>
      <c r="I117" s="25">
        <v>361.8359672255944</v>
      </c>
      <c r="J117" s="25" t="s">
        <v>84</v>
      </c>
      <c r="K117" s="25">
        <v>200.16057943666155</v>
      </c>
      <c r="L117" s="25" t="s">
        <v>84</v>
      </c>
      <c r="M117" s="124">
        <f>SUM(G117:K117)</f>
        <v>1583.5401545223749</v>
      </c>
      <c r="N117" s="88" t="s">
        <v>84</v>
      </c>
    </row>
    <row r="118" spans="1:14" s="86" customFormat="1" x14ac:dyDescent="0.25">
      <c r="A118" s="53" t="s">
        <v>332</v>
      </c>
      <c r="B118" s="2" t="s">
        <v>522</v>
      </c>
      <c r="C118" s="60" t="s">
        <v>321</v>
      </c>
      <c r="D118" s="25">
        <v>-1.7353488300000011</v>
      </c>
      <c r="E118" s="25">
        <v>0</v>
      </c>
      <c r="F118" s="25" t="s">
        <v>84</v>
      </c>
      <c r="G118" s="25" t="s">
        <v>84</v>
      </c>
      <c r="H118" s="25" t="s">
        <v>84</v>
      </c>
      <c r="I118" s="25" t="s">
        <v>84</v>
      </c>
      <c r="J118" s="25" t="s">
        <v>84</v>
      </c>
      <c r="K118" s="25" t="s">
        <v>84</v>
      </c>
      <c r="L118" s="25" t="s">
        <v>84</v>
      </c>
      <c r="M118" s="124" t="s">
        <v>84</v>
      </c>
      <c r="N118" s="25" t="s">
        <v>84</v>
      </c>
    </row>
    <row r="119" spans="1:14" s="86" customFormat="1" x14ac:dyDescent="0.25">
      <c r="A119" s="53" t="s">
        <v>333</v>
      </c>
      <c r="B119" s="2" t="s">
        <v>643</v>
      </c>
      <c r="C119" s="60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25" t="s">
        <v>84</v>
      </c>
      <c r="K119" s="25" t="s">
        <v>84</v>
      </c>
      <c r="L119" s="25" t="s">
        <v>84</v>
      </c>
      <c r="M119" s="124" t="s">
        <v>84</v>
      </c>
      <c r="N119" s="88" t="s">
        <v>84</v>
      </c>
    </row>
    <row r="120" spans="1:14" s="86" customFormat="1" ht="31.5" x14ac:dyDescent="0.25">
      <c r="A120" s="53" t="s">
        <v>334</v>
      </c>
      <c r="B120" s="3" t="s">
        <v>391</v>
      </c>
      <c r="C120" s="60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25" t="s">
        <v>84</v>
      </c>
      <c r="K120" s="25" t="s">
        <v>84</v>
      </c>
      <c r="L120" s="25" t="s">
        <v>84</v>
      </c>
      <c r="M120" s="124" t="s">
        <v>84</v>
      </c>
      <c r="N120" s="88" t="s">
        <v>84</v>
      </c>
    </row>
    <row r="121" spans="1:14" s="86" customFormat="1" x14ac:dyDescent="0.25">
      <c r="A121" s="53" t="s">
        <v>567</v>
      </c>
      <c r="B121" s="4" t="s">
        <v>215</v>
      </c>
      <c r="C121" s="60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25" t="s">
        <v>84</v>
      </c>
      <c r="K121" s="25" t="s">
        <v>84</v>
      </c>
      <c r="L121" s="25" t="s">
        <v>84</v>
      </c>
      <c r="M121" s="124" t="s">
        <v>84</v>
      </c>
      <c r="N121" s="88" t="s">
        <v>84</v>
      </c>
    </row>
    <row r="122" spans="1:14" s="86" customFormat="1" x14ac:dyDescent="0.25">
      <c r="A122" s="53" t="s">
        <v>568</v>
      </c>
      <c r="B122" s="4" t="s">
        <v>203</v>
      </c>
      <c r="C122" s="60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25" t="s">
        <v>84</v>
      </c>
      <c r="K122" s="25" t="s">
        <v>84</v>
      </c>
      <c r="L122" s="25" t="s">
        <v>84</v>
      </c>
      <c r="M122" s="124" t="s">
        <v>84</v>
      </c>
      <c r="N122" s="88" t="s">
        <v>84</v>
      </c>
    </row>
    <row r="123" spans="1:14" s="86" customFormat="1" x14ac:dyDescent="0.25">
      <c r="A123" s="53" t="s">
        <v>335</v>
      </c>
      <c r="B123" s="2" t="s">
        <v>523</v>
      </c>
      <c r="C123" s="60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-28.79646131000095</v>
      </c>
      <c r="G123" s="25">
        <f t="shared" ref="G123:K123" si="20">G109-G115-G117</f>
        <v>41.250786428047036</v>
      </c>
      <c r="H123" s="25" t="s">
        <v>84</v>
      </c>
      <c r="I123" s="25">
        <f t="shared" si="20"/>
        <v>50.077090796187861</v>
      </c>
      <c r="J123" s="25" t="s">
        <v>84</v>
      </c>
      <c r="K123" s="25">
        <f t="shared" si="20"/>
        <v>99.711358370801946</v>
      </c>
      <c r="L123" s="25" t="s">
        <v>84</v>
      </c>
      <c r="M123" s="124">
        <f>SUM(G123:K123)</f>
        <v>191.03923559503684</v>
      </c>
      <c r="N123" s="88" t="s">
        <v>84</v>
      </c>
    </row>
    <row r="124" spans="1:14" s="86" customFormat="1" x14ac:dyDescent="0.25">
      <c r="A124" s="53" t="s">
        <v>19</v>
      </c>
      <c r="B124" s="16" t="s">
        <v>606</v>
      </c>
      <c r="C124" s="60" t="s">
        <v>321</v>
      </c>
      <c r="D124" s="25">
        <v>522.37182399200003</v>
      </c>
      <c r="E124" s="25">
        <v>134.09800000000001</v>
      </c>
      <c r="F124" s="25">
        <v>-29.836289239999974</v>
      </c>
      <c r="G124" s="25">
        <v>197.82842210396771</v>
      </c>
      <c r="H124" s="25" t="s">
        <v>84</v>
      </c>
      <c r="I124" s="25">
        <v>72.582844813452667</v>
      </c>
      <c r="J124" s="25" t="s">
        <v>84</v>
      </c>
      <c r="K124" s="25">
        <v>182.03335791718754</v>
      </c>
      <c r="L124" s="25" t="s">
        <v>84</v>
      </c>
      <c r="M124" s="124">
        <f>SUM(G124:K124)</f>
        <v>452.44462483460791</v>
      </c>
      <c r="N124" s="88" t="s">
        <v>84</v>
      </c>
    </row>
    <row r="125" spans="1:14" s="86" customFormat="1" x14ac:dyDescent="0.25">
      <c r="A125" s="53" t="s">
        <v>15</v>
      </c>
      <c r="B125" s="2" t="s">
        <v>597</v>
      </c>
      <c r="C125" s="60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25" t="s">
        <v>84</v>
      </c>
      <c r="K125" s="25" t="s">
        <v>84</v>
      </c>
      <c r="L125" s="25" t="s">
        <v>84</v>
      </c>
      <c r="M125" s="124" t="s">
        <v>84</v>
      </c>
      <c r="N125" s="88" t="s">
        <v>84</v>
      </c>
    </row>
    <row r="126" spans="1:14" s="86" customFormat="1" ht="31.5" x14ac:dyDescent="0.25">
      <c r="A126" s="53" t="s">
        <v>593</v>
      </c>
      <c r="B126" s="1" t="s">
        <v>474</v>
      </c>
      <c r="C126" s="60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25" t="s">
        <v>84</v>
      </c>
      <c r="K126" s="25" t="s">
        <v>84</v>
      </c>
      <c r="L126" s="25" t="s">
        <v>84</v>
      </c>
      <c r="M126" s="124" t="s">
        <v>84</v>
      </c>
      <c r="N126" s="88" t="s">
        <v>84</v>
      </c>
    </row>
    <row r="127" spans="1:14" s="86" customFormat="1" ht="31.5" x14ac:dyDescent="0.25">
      <c r="A127" s="53" t="s">
        <v>594</v>
      </c>
      <c r="B127" s="1" t="s">
        <v>475</v>
      </c>
      <c r="C127" s="60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25" t="s">
        <v>84</v>
      </c>
      <c r="K127" s="25" t="s">
        <v>84</v>
      </c>
      <c r="L127" s="25" t="s">
        <v>84</v>
      </c>
      <c r="M127" s="124" t="s">
        <v>84</v>
      </c>
      <c r="N127" s="88" t="s">
        <v>84</v>
      </c>
    </row>
    <row r="128" spans="1:14" s="86" customFormat="1" ht="31.5" x14ac:dyDescent="0.25">
      <c r="A128" s="53" t="s">
        <v>595</v>
      </c>
      <c r="B128" s="1" t="s">
        <v>460</v>
      </c>
      <c r="C128" s="60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25" t="s">
        <v>84</v>
      </c>
      <c r="K128" s="25" t="s">
        <v>84</v>
      </c>
      <c r="L128" s="25" t="s">
        <v>84</v>
      </c>
      <c r="M128" s="124" t="s">
        <v>84</v>
      </c>
      <c r="N128" s="88" t="s">
        <v>84</v>
      </c>
    </row>
    <row r="129" spans="1:14" s="86" customFormat="1" x14ac:dyDescent="0.25">
      <c r="A129" s="53" t="s">
        <v>380</v>
      </c>
      <c r="B129" s="5" t="s">
        <v>644</v>
      </c>
      <c r="C129" s="60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25" t="s">
        <v>84</v>
      </c>
      <c r="K129" s="25" t="s">
        <v>84</v>
      </c>
      <c r="L129" s="25" t="s">
        <v>84</v>
      </c>
      <c r="M129" s="124" t="s">
        <v>84</v>
      </c>
      <c r="N129" s="88" t="s">
        <v>84</v>
      </c>
    </row>
    <row r="130" spans="1:14" s="86" customFormat="1" x14ac:dyDescent="0.25">
      <c r="A130" s="53" t="s">
        <v>381</v>
      </c>
      <c r="B130" s="5" t="s">
        <v>388</v>
      </c>
      <c r="C130" s="60" t="s">
        <v>321</v>
      </c>
      <c r="D130" s="25">
        <v>-62.97837610195571</v>
      </c>
      <c r="E130" s="25">
        <v>-1.1379999999999999</v>
      </c>
      <c r="F130" s="25">
        <f>F115-F145</f>
        <v>-99.716071499062082</v>
      </c>
      <c r="G130" s="25">
        <f t="shared" ref="G130:K130" si="21">G115-G145</f>
        <v>-14.730456753664621</v>
      </c>
      <c r="H130" s="25" t="s">
        <v>84</v>
      </c>
      <c r="I130" s="25">
        <f t="shared" si="21"/>
        <v>-9.7997667909037176</v>
      </c>
      <c r="J130" s="25" t="s">
        <v>84</v>
      </c>
      <c r="K130" s="25">
        <f t="shared" si="21"/>
        <v>122.05897035569461</v>
      </c>
      <c r="L130" s="25" t="s">
        <v>84</v>
      </c>
      <c r="M130" s="124">
        <f>SUM(G130:K130)</f>
        <v>97.528746811126268</v>
      </c>
      <c r="N130" s="88" t="s">
        <v>84</v>
      </c>
    </row>
    <row r="131" spans="1:14" s="86" customFormat="1" x14ac:dyDescent="0.25">
      <c r="A131" s="53" t="s">
        <v>382</v>
      </c>
      <c r="B131" s="5" t="s">
        <v>638</v>
      </c>
      <c r="C131" s="60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25" t="s">
        <v>84</v>
      </c>
      <c r="K131" s="25" t="s">
        <v>84</v>
      </c>
      <c r="L131" s="25" t="s">
        <v>84</v>
      </c>
      <c r="M131" s="124" t="s">
        <v>84</v>
      </c>
      <c r="N131" s="88" t="s">
        <v>84</v>
      </c>
    </row>
    <row r="132" spans="1:14" s="86" customFormat="1" x14ac:dyDescent="0.25">
      <c r="A132" s="53" t="s">
        <v>383</v>
      </c>
      <c r="B132" s="5" t="s">
        <v>389</v>
      </c>
      <c r="C132" s="60" t="s">
        <v>321</v>
      </c>
      <c r="D132" s="25">
        <v>586.37422227786385</v>
      </c>
      <c r="E132" s="25">
        <v>135.25299999999999</v>
      </c>
      <c r="F132" s="25">
        <f>F117-F147</f>
        <v>76.461531391756978</v>
      </c>
      <c r="G132" s="25">
        <f t="shared" ref="G132:K132" si="22">G117-G147</f>
        <v>204.30872157202384</v>
      </c>
      <c r="H132" s="25" t="s">
        <v>84</v>
      </c>
      <c r="I132" s="25">
        <f t="shared" si="22"/>
        <v>72.367193445118914</v>
      </c>
      <c r="J132" s="25" t="s">
        <v>84</v>
      </c>
      <c r="K132" s="25">
        <f t="shared" si="22"/>
        <v>40.032115887332282</v>
      </c>
      <c r="L132" s="25" t="s">
        <v>84</v>
      </c>
      <c r="M132" s="124">
        <f>SUM(G132:K132)</f>
        <v>316.70803090447504</v>
      </c>
      <c r="N132" s="88" t="s">
        <v>84</v>
      </c>
    </row>
    <row r="133" spans="1:14" s="86" customFormat="1" x14ac:dyDescent="0.25">
      <c r="A133" s="53" t="s">
        <v>384</v>
      </c>
      <c r="B133" s="5" t="s">
        <v>390</v>
      </c>
      <c r="C133" s="60" t="s">
        <v>321</v>
      </c>
      <c r="D133" s="25" t="s">
        <v>84</v>
      </c>
      <c r="E133" s="25" t="s">
        <v>84</v>
      </c>
      <c r="F133" s="25" t="s">
        <v>84</v>
      </c>
      <c r="G133" s="25" t="s">
        <v>84</v>
      </c>
      <c r="H133" s="25" t="s">
        <v>84</v>
      </c>
      <c r="I133" s="25" t="s">
        <v>84</v>
      </c>
      <c r="J133" s="25" t="s">
        <v>84</v>
      </c>
      <c r="K133" s="25" t="s">
        <v>84</v>
      </c>
      <c r="L133" s="25" t="s">
        <v>84</v>
      </c>
      <c r="M133" s="124" t="s">
        <v>84</v>
      </c>
      <c r="N133" s="88" t="s">
        <v>84</v>
      </c>
    </row>
    <row r="134" spans="1:14" s="86" customFormat="1" x14ac:dyDescent="0.25">
      <c r="A134" s="53" t="s">
        <v>385</v>
      </c>
      <c r="B134" s="5" t="s">
        <v>645</v>
      </c>
      <c r="C134" s="60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25" t="s">
        <v>84</v>
      </c>
      <c r="K134" s="25" t="s">
        <v>84</v>
      </c>
      <c r="L134" s="25" t="s">
        <v>84</v>
      </c>
      <c r="M134" s="124" t="s">
        <v>84</v>
      </c>
      <c r="N134" s="88" t="s">
        <v>84</v>
      </c>
    </row>
    <row r="135" spans="1:14" s="86" customFormat="1" ht="31.5" x14ac:dyDescent="0.25">
      <c r="A135" s="53" t="s">
        <v>386</v>
      </c>
      <c r="B135" s="5" t="s">
        <v>391</v>
      </c>
      <c r="C135" s="60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25" t="s">
        <v>84</v>
      </c>
      <c r="K135" s="25" t="s">
        <v>84</v>
      </c>
      <c r="L135" s="25" t="s">
        <v>84</v>
      </c>
      <c r="M135" s="124" t="s">
        <v>84</v>
      </c>
      <c r="N135" s="88" t="s">
        <v>84</v>
      </c>
    </row>
    <row r="136" spans="1:14" s="86" customFormat="1" x14ac:dyDescent="0.25">
      <c r="A136" s="53" t="s">
        <v>569</v>
      </c>
      <c r="B136" s="4" t="s">
        <v>392</v>
      </c>
      <c r="C136" s="60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25" t="s">
        <v>84</v>
      </c>
      <c r="K136" s="25" t="s">
        <v>84</v>
      </c>
      <c r="L136" s="25" t="s">
        <v>84</v>
      </c>
      <c r="M136" s="124" t="s">
        <v>84</v>
      </c>
      <c r="N136" s="88" t="s">
        <v>84</v>
      </c>
    </row>
    <row r="137" spans="1:14" s="86" customFormat="1" x14ac:dyDescent="0.25">
      <c r="A137" s="53" t="s">
        <v>570</v>
      </c>
      <c r="B137" s="4" t="s">
        <v>203</v>
      </c>
      <c r="C137" s="60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25" t="s">
        <v>84</v>
      </c>
      <c r="K137" s="25" t="s">
        <v>84</v>
      </c>
      <c r="L137" s="25" t="s">
        <v>84</v>
      </c>
      <c r="M137" s="124" t="s">
        <v>84</v>
      </c>
      <c r="N137" s="88" t="s">
        <v>84</v>
      </c>
    </row>
    <row r="138" spans="1:14" s="86" customFormat="1" x14ac:dyDescent="0.25">
      <c r="A138" s="53" t="s">
        <v>387</v>
      </c>
      <c r="B138" s="5" t="s">
        <v>393</v>
      </c>
      <c r="C138" s="60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-6.5817491326948669</v>
      </c>
      <c r="G138" s="25">
        <f t="shared" ref="G138:K138" si="23">G124-G130-G132</f>
        <v>8.2501572856084806</v>
      </c>
      <c r="H138" s="25" t="s">
        <v>84</v>
      </c>
      <c r="I138" s="25">
        <f t="shared" si="23"/>
        <v>10.01541815923747</v>
      </c>
      <c r="J138" s="25" t="s">
        <v>84</v>
      </c>
      <c r="K138" s="25">
        <f t="shared" si="23"/>
        <v>19.942271674160651</v>
      </c>
      <c r="L138" s="25" t="s">
        <v>84</v>
      </c>
      <c r="M138" s="124">
        <f>SUM(G138:K138)</f>
        <v>38.207847119006601</v>
      </c>
      <c r="N138" s="88" t="s">
        <v>84</v>
      </c>
    </row>
    <row r="139" spans="1:14" s="86" customFormat="1" x14ac:dyDescent="0.25">
      <c r="A139" s="53" t="s">
        <v>21</v>
      </c>
      <c r="B139" s="16" t="s">
        <v>660</v>
      </c>
      <c r="C139" s="60" t="s">
        <v>321</v>
      </c>
      <c r="D139" s="25">
        <v>1947.673776824674</v>
      </c>
      <c r="E139" s="25">
        <f>E109-E124</f>
        <v>213.34131685391213</v>
      </c>
      <c r="F139" s="25">
        <f>F109-F124</f>
        <v>141.3004578299994</v>
      </c>
      <c r="G139" s="25">
        <f t="shared" ref="G139:K139" si="24">G109-G124</f>
        <v>851.31368841587062</v>
      </c>
      <c r="H139" s="25" t="s">
        <v>84</v>
      </c>
      <c r="I139" s="25">
        <f t="shared" si="24"/>
        <v>350.33137925381101</v>
      </c>
      <c r="J139" s="25" t="s">
        <v>84</v>
      </c>
      <c r="K139" s="25">
        <f t="shared" si="24"/>
        <v>728.13343166874881</v>
      </c>
      <c r="L139" s="25" t="s">
        <v>84</v>
      </c>
      <c r="M139" s="124">
        <f>SUM(G139:K139)</f>
        <v>1929.7784993384303</v>
      </c>
      <c r="N139" s="88" t="s">
        <v>84</v>
      </c>
    </row>
    <row r="140" spans="1:14" s="86" customFormat="1" x14ac:dyDescent="0.25">
      <c r="A140" s="53" t="s">
        <v>39</v>
      </c>
      <c r="B140" s="2" t="s">
        <v>597</v>
      </c>
      <c r="C140" s="60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25" t="s">
        <v>84</v>
      </c>
      <c r="K140" s="25" t="s">
        <v>84</v>
      </c>
      <c r="L140" s="25" t="s">
        <v>84</v>
      </c>
      <c r="M140" s="124" t="s">
        <v>84</v>
      </c>
      <c r="N140" s="88" t="s">
        <v>84</v>
      </c>
    </row>
    <row r="141" spans="1:14" s="86" customFormat="1" ht="31.5" hidden="1" x14ac:dyDescent="0.25">
      <c r="A141" s="53" t="s">
        <v>476</v>
      </c>
      <c r="B141" s="1" t="s">
        <v>474</v>
      </c>
      <c r="C141" s="60" t="s">
        <v>321</v>
      </c>
      <c r="D141" s="25" t="s">
        <v>84</v>
      </c>
      <c r="E141" s="25" t="s">
        <v>84</v>
      </c>
      <c r="F141" s="25" t="s">
        <v>84</v>
      </c>
      <c r="G141" s="25"/>
      <c r="H141" s="25" t="s">
        <v>84</v>
      </c>
      <c r="I141" s="25"/>
      <c r="J141" s="25" t="s">
        <v>84</v>
      </c>
      <c r="K141" s="25"/>
      <c r="L141" s="25" t="s">
        <v>84</v>
      </c>
      <c r="M141" s="124" t="s">
        <v>84</v>
      </c>
      <c r="N141" s="88" t="s">
        <v>84</v>
      </c>
    </row>
    <row r="142" spans="1:14" s="86" customFormat="1" ht="31.5" hidden="1" x14ac:dyDescent="0.25">
      <c r="A142" s="53" t="s">
        <v>477</v>
      </c>
      <c r="B142" s="1" t="s">
        <v>475</v>
      </c>
      <c r="C142" s="60" t="s">
        <v>321</v>
      </c>
      <c r="D142" s="25" t="s">
        <v>84</v>
      </c>
      <c r="E142" s="25" t="s">
        <v>84</v>
      </c>
      <c r="F142" s="25" t="s">
        <v>84</v>
      </c>
      <c r="G142" s="25"/>
      <c r="H142" s="25" t="s">
        <v>84</v>
      </c>
      <c r="I142" s="25"/>
      <c r="J142" s="25" t="s">
        <v>84</v>
      </c>
      <c r="K142" s="25"/>
      <c r="L142" s="25" t="s">
        <v>84</v>
      </c>
      <c r="M142" s="124" t="s">
        <v>84</v>
      </c>
      <c r="N142" s="88" t="s">
        <v>84</v>
      </c>
    </row>
    <row r="143" spans="1:14" s="86" customFormat="1" ht="31.5" hidden="1" x14ac:dyDescent="0.25">
      <c r="A143" s="53" t="s">
        <v>571</v>
      </c>
      <c r="B143" s="1" t="s">
        <v>460</v>
      </c>
      <c r="C143" s="60" t="s">
        <v>321</v>
      </c>
      <c r="D143" s="25" t="s">
        <v>84</v>
      </c>
      <c r="E143" s="25" t="s">
        <v>84</v>
      </c>
      <c r="F143" s="25" t="s">
        <v>84</v>
      </c>
      <c r="G143" s="25"/>
      <c r="H143" s="25" t="s">
        <v>84</v>
      </c>
      <c r="I143" s="25"/>
      <c r="J143" s="25" t="s">
        <v>84</v>
      </c>
      <c r="K143" s="25"/>
      <c r="L143" s="25" t="s">
        <v>84</v>
      </c>
      <c r="M143" s="124" t="s">
        <v>84</v>
      </c>
      <c r="N143" s="88" t="s">
        <v>84</v>
      </c>
    </row>
    <row r="144" spans="1:14" s="86" customFormat="1" hidden="1" x14ac:dyDescent="0.25">
      <c r="A144" s="53" t="s">
        <v>40</v>
      </c>
      <c r="B144" s="2" t="s">
        <v>635</v>
      </c>
      <c r="C144" s="60" t="s">
        <v>321</v>
      </c>
      <c r="D144" s="25" t="s">
        <v>84</v>
      </c>
      <c r="E144" s="25" t="s">
        <v>84</v>
      </c>
      <c r="F144" s="25" t="s">
        <v>84</v>
      </c>
      <c r="G144" s="25"/>
      <c r="H144" s="25" t="s">
        <v>84</v>
      </c>
      <c r="I144" s="25"/>
      <c r="J144" s="25" t="s">
        <v>84</v>
      </c>
      <c r="K144" s="25"/>
      <c r="L144" s="25" t="s">
        <v>84</v>
      </c>
      <c r="M144" s="124" t="s">
        <v>84</v>
      </c>
      <c r="N144" s="88" t="s">
        <v>84</v>
      </c>
    </row>
    <row r="145" spans="1:14" s="86" customFormat="1" x14ac:dyDescent="0.25">
      <c r="A145" s="53" t="s">
        <v>336</v>
      </c>
      <c r="B145" s="2" t="s">
        <v>520</v>
      </c>
      <c r="C145" s="60" t="s">
        <v>321</v>
      </c>
      <c r="D145" s="25">
        <v>-191.99326904240732</v>
      </c>
      <c r="E145" s="25">
        <f>E115-E130</f>
        <v>-374.77863442946983</v>
      </c>
      <c r="F145" s="25">
        <v>-206.02187226093741</v>
      </c>
      <c r="G145" s="25">
        <v>1.0781729853368598</v>
      </c>
      <c r="H145" s="25" t="s">
        <v>84</v>
      </c>
      <c r="I145" s="25">
        <v>20.800932836385115</v>
      </c>
      <c r="J145" s="25" t="s">
        <v>84</v>
      </c>
      <c r="K145" s="25">
        <v>488.23588142277828</v>
      </c>
      <c r="L145" s="25" t="s">
        <v>84</v>
      </c>
      <c r="M145" s="124">
        <f>SUM(G145:K145)</f>
        <v>510.11498724450024</v>
      </c>
      <c r="N145" s="88" t="s">
        <v>84</v>
      </c>
    </row>
    <row r="146" spans="1:14" s="86" customFormat="1" x14ac:dyDescent="0.25">
      <c r="A146" s="53" t="s">
        <v>337</v>
      </c>
      <c r="B146" s="2" t="s">
        <v>636</v>
      </c>
      <c r="C146" s="60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25" t="s">
        <v>84</v>
      </c>
      <c r="K146" s="25" t="s">
        <v>84</v>
      </c>
      <c r="L146" s="25" t="s">
        <v>84</v>
      </c>
      <c r="M146" s="124" t="s">
        <v>84</v>
      </c>
      <c r="N146" s="88" t="s">
        <v>84</v>
      </c>
    </row>
    <row r="147" spans="1:14" s="86" customFormat="1" x14ac:dyDescent="0.25">
      <c r="A147" s="53" t="s">
        <v>338</v>
      </c>
      <c r="B147" s="3" t="s">
        <v>521</v>
      </c>
      <c r="C147" s="60" t="s">
        <v>321</v>
      </c>
      <c r="D147" s="25">
        <v>2145.4968951167157</v>
      </c>
      <c r="E147" s="25">
        <f>E117-E132</f>
        <v>601.80556805333345</v>
      </c>
      <c r="F147" s="25">
        <v>369.53704226824289</v>
      </c>
      <c r="G147" s="25">
        <v>817.23488628809525</v>
      </c>
      <c r="H147" s="25" t="s">
        <v>84</v>
      </c>
      <c r="I147" s="25">
        <v>289.46877378047549</v>
      </c>
      <c r="J147" s="25" t="s">
        <v>84</v>
      </c>
      <c r="K147" s="25">
        <v>160.12846354932927</v>
      </c>
      <c r="L147" s="25" t="s">
        <v>84</v>
      </c>
      <c r="M147" s="124">
        <f>SUM(G147:K147)</f>
        <v>1266.8321236179002</v>
      </c>
      <c r="N147" s="88" t="s">
        <v>84</v>
      </c>
    </row>
    <row r="148" spans="1:14" s="86" customFormat="1" x14ac:dyDescent="0.25">
      <c r="A148" s="53" t="s">
        <v>339</v>
      </c>
      <c r="B148" s="2" t="s">
        <v>522</v>
      </c>
      <c r="C148" s="60" t="s">
        <v>321</v>
      </c>
      <c r="D148" s="25">
        <v>-1.7353488300000011</v>
      </c>
      <c r="E148" s="25">
        <f>E118</f>
        <v>0</v>
      </c>
      <c r="F148" s="25" t="str">
        <f>F118</f>
        <v>-</v>
      </c>
      <c r="G148" s="25" t="str">
        <f t="shared" ref="G148:M148" si="25">G118</f>
        <v>-</v>
      </c>
      <c r="H148" s="25" t="s">
        <v>84</v>
      </c>
      <c r="I148" s="25" t="str">
        <f t="shared" si="25"/>
        <v>-</v>
      </c>
      <c r="J148" s="25" t="s">
        <v>84</v>
      </c>
      <c r="K148" s="25" t="str">
        <f t="shared" si="25"/>
        <v>-</v>
      </c>
      <c r="L148" s="25" t="s">
        <v>84</v>
      </c>
      <c r="M148" s="124" t="str">
        <f t="shared" si="25"/>
        <v>-</v>
      </c>
      <c r="N148" s="25" t="s">
        <v>84</v>
      </c>
    </row>
    <row r="149" spans="1:14" s="86" customFormat="1" hidden="1" x14ac:dyDescent="0.25">
      <c r="A149" s="53" t="s">
        <v>340</v>
      </c>
      <c r="B149" s="2" t="s">
        <v>643</v>
      </c>
      <c r="C149" s="60" t="s">
        <v>321</v>
      </c>
      <c r="D149" s="25" t="s">
        <v>84</v>
      </c>
      <c r="E149" s="25" t="s">
        <v>84</v>
      </c>
      <c r="F149" s="25" t="s">
        <v>84</v>
      </c>
      <c r="G149" s="25"/>
      <c r="H149" s="25" t="s">
        <v>84</v>
      </c>
      <c r="I149" s="25"/>
      <c r="J149" s="25" t="s">
        <v>84</v>
      </c>
      <c r="K149" s="25"/>
      <c r="L149" s="25" t="s">
        <v>84</v>
      </c>
      <c r="M149" s="124" t="s">
        <v>84</v>
      </c>
      <c r="N149" s="25" t="s">
        <v>84</v>
      </c>
    </row>
    <row r="150" spans="1:14" s="86" customFormat="1" ht="31.5" hidden="1" x14ac:dyDescent="0.25">
      <c r="A150" s="53" t="s">
        <v>341</v>
      </c>
      <c r="B150" s="3" t="s">
        <v>391</v>
      </c>
      <c r="C150" s="60" t="s">
        <v>321</v>
      </c>
      <c r="D150" s="21" t="s">
        <v>84</v>
      </c>
      <c r="E150" s="25" t="s">
        <v>84</v>
      </c>
      <c r="F150" s="25" t="s">
        <v>84</v>
      </c>
      <c r="G150" s="25"/>
      <c r="H150" s="25" t="s">
        <v>84</v>
      </c>
      <c r="I150" s="25"/>
      <c r="J150" s="25" t="s">
        <v>84</v>
      </c>
      <c r="K150" s="25"/>
      <c r="L150" s="25" t="s">
        <v>84</v>
      </c>
      <c r="M150" s="124" t="s">
        <v>84</v>
      </c>
      <c r="N150" s="25" t="s">
        <v>84</v>
      </c>
    </row>
    <row r="151" spans="1:14" s="86" customFormat="1" hidden="1" x14ac:dyDescent="0.25">
      <c r="A151" s="53" t="s">
        <v>572</v>
      </c>
      <c r="B151" s="4" t="s">
        <v>215</v>
      </c>
      <c r="C151" s="60" t="s">
        <v>321</v>
      </c>
      <c r="D151" s="21" t="s">
        <v>84</v>
      </c>
      <c r="E151" s="25" t="s">
        <v>84</v>
      </c>
      <c r="F151" s="25" t="s">
        <v>84</v>
      </c>
      <c r="G151" s="25"/>
      <c r="H151" s="25" t="s">
        <v>84</v>
      </c>
      <c r="I151" s="25"/>
      <c r="J151" s="25" t="s">
        <v>84</v>
      </c>
      <c r="K151" s="25"/>
      <c r="L151" s="25" t="s">
        <v>84</v>
      </c>
      <c r="M151" s="124" t="s">
        <v>84</v>
      </c>
      <c r="N151" s="25" t="s">
        <v>84</v>
      </c>
    </row>
    <row r="152" spans="1:14" s="86" customFormat="1" hidden="1" x14ac:dyDescent="0.25">
      <c r="A152" s="53" t="s">
        <v>573</v>
      </c>
      <c r="B152" s="4" t="s">
        <v>203</v>
      </c>
      <c r="C152" s="60" t="s">
        <v>321</v>
      </c>
      <c r="D152" s="21" t="s">
        <v>84</v>
      </c>
      <c r="E152" s="25" t="s">
        <v>84</v>
      </c>
      <c r="F152" s="25" t="s">
        <v>84</v>
      </c>
      <c r="G152" s="25"/>
      <c r="H152" s="25" t="s">
        <v>84</v>
      </c>
      <c r="I152" s="25"/>
      <c r="J152" s="25" t="s">
        <v>84</v>
      </c>
      <c r="K152" s="25"/>
      <c r="L152" s="25" t="s">
        <v>84</v>
      </c>
      <c r="M152" s="124" t="s">
        <v>84</v>
      </c>
      <c r="N152" s="25" t="s">
        <v>84</v>
      </c>
    </row>
    <row r="153" spans="1:14" s="86" customFormat="1" x14ac:dyDescent="0.25">
      <c r="A153" s="53" t="s">
        <v>342</v>
      </c>
      <c r="B153" s="2" t="s">
        <v>523</v>
      </c>
      <c r="C153" s="60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-22.214712177306069</v>
      </c>
      <c r="G153" s="25">
        <f t="shared" ref="G153:K153" si="26">G139-G145-G147</f>
        <v>33.00062914243847</v>
      </c>
      <c r="H153" s="25" t="s">
        <v>84</v>
      </c>
      <c r="I153" s="25">
        <f t="shared" si="26"/>
        <v>40.061672636950391</v>
      </c>
      <c r="J153" s="25" t="s">
        <v>84</v>
      </c>
      <c r="K153" s="25">
        <f t="shared" si="26"/>
        <v>79.769086696641267</v>
      </c>
      <c r="L153" s="25" t="s">
        <v>84</v>
      </c>
      <c r="M153" s="124">
        <f t="shared" ref="M153:M158" si="27">SUM(G153:K153)</f>
        <v>152.83138847603013</v>
      </c>
      <c r="N153" s="88" t="s">
        <v>84</v>
      </c>
    </row>
    <row r="154" spans="1:14" s="86" customFormat="1" x14ac:dyDescent="0.25">
      <c r="A154" s="53" t="s">
        <v>22</v>
      </c>
      <c r="B154" s="16" t="s">
        <v>5</v>
      </c>
      <c r="C154" s="60" t="s">
        <v>321</v>
      </c>
      <c r="D154" s="25">
        <v>1947.673776824674</v>
      </c>
      <c r="E154" s="25">
        <f>SUM(E155:E158)</f>
        <v>213.34131685391213</v>
      </c>
      <c r="F154" s="25">
        <f t="shared" ref="F154:K154" si="28">SUM(F155:F158)</f>
        <v>141.3004578299994</v>
      </c>
      <c r="G154" s="25">
        <f t="shared" si="28"/>
        <v>851.31368841587062</v>
      </c>
      <c r="H154" s="25" t="s">
        <v>84</v>
      </c>
      <c r="I154" s="25">
        <f t="shared" si="28"/>
        <v>350.33137925381061</v>
      </c>
      <c r="J154" s="25" t="s">
        <v>84</v>
      </c>
      <c r="K154" s="25">
        <f t="shared" si="28"/>
        <v>728.13343166874881</v>
      </c>
      <c r="L154" s="25" t="s">
        <v>84</v>
      </c>
      <c r="M154" s="124">
        <f t="shared" si="27"/>
        <v>1929.7784993384303</v>
      </c>
      <c r="N154" s="88" t="s">
        <v>84</v>
      </c>
    </row>
    <row r="155" spans="1:14" s="86" customFormat="1" x14ac:dyDescent="0.25">
      <c r="A155" s="53" t="s">
        <v>42</v>
      </c>
      <c r="B155" s="5" t="s">
        <v>396</v>
      </c>
      <c r="C155" s="60" t="s">
        <v>321</v>
      </c>
      <c r="D155" s="25">
        <v>0</v>
      </c>
      <c r="E155" s="25">
        <v>0</v>
      </c>
      <c r="F155" s="25">
        <v>0</v>
      </c>
      <c r="G155" s="25">
        <v>0</v>
      </c>
      <c r="H155" s="25" t="s">
        <v>84</v>
      </c>
      <c r="I155" s="25">
        <v>0</v>
      </c>
      <c r="J155" s="25" t="s">
        <v>84</v>
      </c>
      <c r="K155" s="25">
        <v>0</v>
      </c>
      <c r="L155" s="25" t="s">
        <v>84</v>
      </c>
      <c r="M155" s="124">
        <f t="shared" si="27"/>
        <v>0</v>
      </c>
      <c r="N155" s="88" t="s">
        <v>84</v>
      </c>
    </row>
    <row r="156" spans="1:14" s="86" customFormat="1" x14ac:dyDescent="0.25">
      <c r="A156" s="53" t="s">
        <v>43</v>
      </c>
      <c r="B156" s="5" t="s">
        <v>6</v>
      </c>
      <c r="C156" s="60" t="s">
        <v>321</v>
      </c>
      <c r="D156" s="25">
        <v>0</v>
      </c>
      <c r="E156" s="25">
        <v>10.667066049335864</v>
      </c>
      <c r="F156" s="25">
        <v>7.0650228915000266</v>
      </c>
      <c r="G156" s="25">
        <v>42.565684420793545</v>
      </c>
      <c r="H156" s="25" t="s">
        <v>84</v>
      </c>
      <c r="I156" s="25">
        <v>17.516568962690535</v>
      </c>
      <c r="J156" s="25" t="s">
        <v>84</v>
      </c>
      <c r="K156" s="25">
        <v>36.406671583437522</v>
      </c>
      <c r="L156" s="25" t="s">
        <v>84</v>
      </c>
      <c r="M156" s="124">
        <f t="shared" si="27"/>
        <v>96.488924966921601</v>
      </c>
      <c r="N156" s="88" t="s">
        <v>84</v>
      </c>
    </row>
    <row r="157" spans="1:14" s="86" customFormat="1" x14ac:dyDescent="0.25">
      <c r="A157" s="53" t="s">
        <v>54</v>
      </c>
      <c r="B157" s="5" t="s">
        <v>7</v>
      </c>
      <c r="C157" s="60" t="s">
        <v>321</v>
      </c>
      <c r="D157" s="25">
        <v>246.32868458135235</v>
      </c>
      <c r="E157" s="25">
        <v>202.67425493738136</v>
      </c>
      <c r="F157" s="25">
        <v>134.2354349385005</v>
      </c>
      <c r="G157" s="25">
        <v>537.7128957504774</v>
      </c>
      <c r="H157" s="25" t="s">
        <v>84</v>
      </c>
      <c r="I157" s="25">
        <v>332.81481029112007</v>
      </c>
      <c r="J157" s="25" t="s">
        <v>84</v>
      </c>
      <c r="K157" s="25">
        <v>647.32516135396975</v>
      </c>
      <c r="L157" s="25" t="s">
        <v>84</v>
      </c>
      <c r="M157" s="124">
        <f t="shared" si="27"/>
        <v>1517.852867395567</v>
      </c>
      <c r="N157" s="88" t="s">
        <v>84</v>
      </c>
    </row>
    <row r="158" spans="1:14" s="86" customFormat="1" ht="18" customHeight="1" thickBot="1" x14ac:dyDescent="0.3">
      <c r="A158" s="55" t="s">
        <v>55</v>
      </c>
      <c r="B158" s="5" t="s">
        <v>397</v>
      </c>
      <c r="C158" s="62" t="s">
        <v>321</v>
      </c>
      <c r="D158" s="70">
        <v>1701.3450922433217</v>
      </c>
      <c r="E158" s="70">
        <f>E139-E155-E156-E157</f>
        <v>-4.1328050883748801E-6</v>
      </c>
      <c r="F158" s="70">
        <f>F139-F156-F155-F157</f>
        <v>-1.1368683772161603E-12</v>
      </c>
      <c r="G158" s="70">
        <f t="shared" ref="G158:K158" si="29">G139-G156-G155-G157</f>
        <v>271.03510824459966</v>
      </c>
      <c r="H158" s="70" t="s">
        <v>84</v>
      </c>
      <c r="I158" s="70">
        <f t="shared" si="29"/>
        <v>0</v>
      </c>
      <c r="J158" s="70" t="s">
        <v>84</v>
      </c>
      <c r="K158" s="70">
        <f t="shared" si="29"/>
        <v>44.401598731341551</v>
      </c>
      <c r="L158" s="70" t="s">
        <v>84</v>
      </c>
      <c r="M158" s="126">
        <f t="shared" si="27"/>
        <v>315.43670697594121</v>
      </c>
      <c r="N158" s="89" t="s">
        <v>84</v>
      </c>
    </row>
    <row r="159" spans="1:14" s="86" customFormat="1" ht="18" customHeight="1" x14ac:dyDescent="0.25">
      <c r="A159" s="52" t="s">
        <v>103</v>
      </c>
      <c r="B159" s="15" t="s">
        <v>440</v>
      </c>
      <c r="C159" s="59"/>
      <c r="D159" s="22"/>
      <c r="E159" s="22"/>
      <c r="F159" s="22"/>
      <c r="G159" s="22"/>
      <c r="H159" s="22"/>
      <c r="I159" s="22"/>
      <c r="J159" s="22"/>
      <c r="K159" s="22"/>
      <c r="L159" s="22"/>
      <c r="M159" s="159"/>
      <c r="N159" s="160"/>
    </row>
    <row r="160" spans="1:14" s="86" customFormat="1" ht="33.75" customHeight="1" x14ac:dyDescent="0.25">
      <c r="A160" s="53" t="s">
        <v>104</v>
      </c>
      <c r="B160" s="5" t="s">
        <v>654</v>
      </c>
      <c r="C160" s="60" t="s">
        <v>321</v>
      </c>
      <c r="D160" s="25">
        <v>3569.7626967666738</v>
      </c>
      <c r="E160" s="25">
        <f>E109+E105+E69</f>
        <v>1962.9767021539119</v>
      </c>
      <c r="F160" s="25">
        <f>F109+F105+F69</f>
        <v>2006.9572830399993</v>
      </c>
      <c r="G160" s="25">
        <f t="shared" ref="G160:K160" si="30">G109+G105+G69</f>
        <v>3105.1134214656404</v>
      </c>
      <c r="H160" s="25" t="s">
        <v>84</v>
      </c>
      <c r="I160" s="25">
        <f t="shared" si="30"/>
        <v>2503.0201481846211</v>
      </c>
      <c r="J160" s="25" t="s">
        <v>84</v>
      </c>
      <c r="K160" s="25">
        <f t="shared" si="30"/>
        <v>3013.6457456189937</v>
      </c>
      <c r="L160" s="25" t="s">
        <v>84</v>
      </c>
      <c r="M160" s="124">
        <f>SUM(G160:K160)</f>
        <v>8621.7793152692539</v>
      </c>
      <c r="N160" s="88" t="s">
        <v>84</v>
      </c>
    </row>
    <row r="161" spans="1:14" s="86" customFormat="1" ht="18" customHeight="1" x14ac:dyDescent="0.25">
      <c r="A161" s="53" t="s">
        <v>105</v>
      </c>
      <c r="B161" s="5" t="s">
        <v>607</v>
      </c>
      <c r="C161" s="60" t="s">
        <v>321</v>
      </c>
      <c r="D161" s="25">
        <v>2523.96690412</v>
      </c>
      <c r="E161" s="25">
        <f t="shared" ref="E161:G162" si="31">D163</f>
        <v>2523.3398356600001</v>
      </c>
      <c r="F161" s="25">
        <f t="shared" si="31"/>
        <v>2923.34</v>
      </c>
      <c r="G161" s="25">
        <f t="shared" si="31"/>
        <v>3173.7869999999998</v>
      </c>
      <c r="H161" s="25" t="s">
        <v>84</v>
      </c>
      <c r="I161" s="25">
        <f>G163</f>
        <v>2792.7972602586187</v>
      </c>
      <c r="J161" s="25" t="s">
        <v>84</v>
      </c>
      <c r="K161" s="25">
        <f>I163</f>
        <v>2503.7972602586187</v>
      </c>
      <c r="L161" s="25" t="s">
        <v>84</v>
      </c>
      <c r="M161" s="124">
        <f>G161</f>
        <v>3173.7869999999998</v>
      </c>
      <c r="N161" s="88" t="s">
        <v>84</v>
      </c>
    </row>
    <row r="162" spans="1:14" s="86" customFormat="1" ht="18" customHeight="1" x14ac:dyDescent="0.25">
      <c r="A162" s="53" t="s">
        <v>505</v>
      </c>
      <c r="B162" s="1" t="s">
        <v>528</v>
      </c>
      <c r="C162" s="60" t="s">
        <v>321</v>
      </c>
      <c r="D162" s="25">
        <v>21.966999999999999</v>
      </c>
      <c r="E162" s="25">
        <f t="shared" si="31"/>
        <v>122.65300000000001</v>
      </c>
      <c r="F162" s="25">
        <f t="shared" si="31"/>
        <v>423.34</v>
      </c>
      <c r="G162" s="25">
        <f t="shared" si="31"/>
        <v>3.7869999999999999</v>
      </c>
      <c r="H162" s="25" t="s">
        <v>84</v>
      </c>
      <c r="I162" s="25">
        <f>G164</f>
        <v>103.79726025861891</v>
      </c>
      <c r="J162" s="25" t="s">
        <v>84</v>
      </c>
      <c r="K162" s="25">
        <f>I164</f>
        <v>3.7972602586189059</v>
      </c>
      <c r="L162" s="25" t="s">
        <v>84</v>
      </c>
      <c r="M162" s="124">
        <f>G162</f>
        <v>3.7869999999999999</v>
      </c>
      <c r="N162" s="88" t="s">
        <v>84</v>
      </c>
    </row>
    <row r="163" spans="1:14" s="86" customFormat="1" ht="18" customHeight="1" x14ac:dyDescent="0.25">
      <c r="A163" s="53" t="s">
        <v>208</v>
      </c>
      <c r="B163" s="5" t="s">
        <v>661</v>
      </c>
      <c r="C163" s="60" t="s">
        <v>321</v>
      </c>
      <c r="D163" s="25">
        <v>2523.3398356600001</v>
      </c>
      <c r="E163" s="25">
        <v>2923.34</v>
      </c>
      <c r="F163" s="25">
        <v>3173.7869999999998</v>
      </c>
      <c r="G163" s="25">
        <v>2792.7972602586187</v>
      </c>
      <c r="H163" s="25" t="s">
        <v>84</v>
      </c>
      <c r="I163" s="25">
        <v>2503.7972602586187</v>
      </c>
      <c r="J163" s="25" t="s">
        <v>84</v>
      </c>
      <c r="K163" s="25">
        <v>2503.7972602586187</v>
      </c>
      <c r="L163" s="25" t="s">
        <v>84</v>
      </c>
      <c r="M163" s="124">
        <f>K163</f>
        <v>2503.7972602586187</v>
      </c>
      <c r="N163" s="88" t="s">
        <v>84</v>
      </c>
    </row>
    <row r="164" spans="1:14" s="86" customFormat="1" ht="18" customHeight="1" x14ac:dyDescent="0.25">
      <c r="A164" s="54" t="s">
        <v>506</v>
      </c>
      <c r="B164" s="1" t="s">
        <v>529</v>
      </c>
      <c r="C164" s="60" t="s">
        <v>321</v>
      </c>
      <c r="D164" s="92">
        <v>122.65300000000001</v>
      </c>
      <c r="E164" s="92">
        <v>423.34</v>
      </c>
      <c r="F164" s="92">
        <v>3.7869999999999999</v>
      </c>
      <c r="G164" s="92">
        <v>103.79726025861891</v>
      </c>
      <c r="H164" s="92" t="s">
        <v>84</v>
      </c>
      <c r="I164" s="92">
        <v>3.7972602586189059</v>
      </c>
      <c r="J164" s="92" t="s">
        <v>84</v>
      </c>
      <c r="K164" s="92">
        <v>103.79726025861891</v>
      </c>
      <c r="L164" s="92" t="s">
        <v>84</v>
      </c>
      <c r="M164" s="76">
        <f>K164</f>
        <v>103.79726025861891</v>
      </c>
      <c r="N164" s="42" t="s">
        <v>84</v>
      </c>
    </row>
    <row r="165" spans="1:14" s="86" customFormat="1" ht="32.25" thickBot="1" x14ac:dyDescent="0.3">
      <c r="A165" s="55" t="s">
        <v>209</v>
      </c>
      <c r="B165" s="7" t="s">
        <v>662</v>
      </c>
      <c r="C165" s="62" t="s">
        <v>84</v>
      </c>
      <c r="D165" s="93">
        <v>0.70686486750100352</v>
      </c>
      <c r="E165" s="93">
        <f>E163/E160</f>
        <v>1.4892382557532711</v>
      </c>
      <c r="F165" s="93">
        <f>F163/F160</f>
        <v>1.5813924027284567</v>
      </c>
      <c r="G165" s="93">
        <f t="shared" ref="G165:K165" si="32">G163/G160</f>
        <v>0.89941875905466739</v>
      </c>
      <c r="H165" s="93" t="s">
        <v>84</v>
      </c>
      <c r="I165" s="93">
        <f t="shared" si="32"/>
        <v>1.0003104697637217</v>
      </c>
      <c r="J165" s="93" t="s">
        <v>84</v>
      </c>
      <c r="K165" s="93">
        <f t="shared" si="32"/>
        <v>0.83082003380737324</v>
      </c>
      <c r="L165" s="93" t="s">
        <v>84</v>
      </c>
      <c r="M165" s="128">
        <f>M163/(M160/3)</f>
        <v>0.87121132496085918</v>
      </c>
      <c r="N165" s="94" t="s">
        <v>84</v>
      </c>
    </row>
    <row r="166" spans="1:14" s="86" customFormat="1" ht="16.5" thickBot="1" x14ac:dyDescent="0.3">
      <c r="A166" s="168" t="s">
        <v>102</v>
      </c>
      <c r="B166" s="169"/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</row>
    <row r="167" spans="1:14" s="86" customFormat="1" ht="21" customHeight="1" x14ac:dyDescent="0.25">
      <c r="A167" s="52" t="s">
        <v>106</v>
      </c>
      <c r="B167" s="15" t="s">
        <v>608</v>
      </c>
      <c r="C167" s="74" t="s">
        <v>321</v>
      </c>
      <c r="D167" s="71">
        <v>7414.4509234700008</v>
      </c>
      <c r="E167" s="71">
        <v>8343.127652359999</v>
      </c>
      <c r="F167" s="71">
        <v>8541.3207331409994</v>
      </c>
      <c r="G167" s="71">
        <v>8673.8580227464681</v>
      </c>
      <c r="H167" s="71" t="s">
        <v>84</v>
      </c>
      <c r="I167" s="71">
        <v>8764.8531035010965</v>
      </c>
      <c r="J167" s="71" t="s">
        <v>84</v>
      </c>
      <c r="K167" s="71">
        <v>9027.4049276030109</v>
      </c>
      <c r="L167" s="136" t="s">
        <v>84</v>
      </c>
      <c r="M167" s="123">
        <f>G167+I167+K167</f>
        <v>26466.116053850579</v>
      </c>
      <c r="N167" s="87" t="s">
        <v>84</v>
      </c>
    </row>
    <row r="168" spans="1:14" s="86" customFormat="1" x14ac:dyDescent="0.25">
      <c r="A168" s="53" t="s">
        <v>107</v>
      </c>
      <c r="B168" s="2" t="s">
        <v>597</v>
      </c>
      <c r="C168" s="61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  <c r="K168" s="25" t="s">
        <v>84</v>
      </c>
      <c r="L168" s="25" t="s">
        <v>84</v>
      </c>
      <c r="M168" s="124" t="s">
        <v>84</v>
      </c>
      <c r="N168" s="25" t="s">
        <v>84</v>
      </c>
    </row>
    <row r="169" spans="1:14" s="86" customFormat="1" ht="31.5" x14ac:dyDescent="0.25">
      <c r="A169" s="53" t="s">
        <v>463</v>
      </c>
      <c r="B169" s="1" t="s">
        <v>474</v>
      </c>
      <c r="C169" s="61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  <c r="K169" s="25" t="s">
        <v>84</v>
      </c>
      <c r="L169" s="25" t="s">
        <v>84</v>
      </c>
      <c r="M169" s="124" t="s">
        <v>84</v>
      </c>
      <c r="N169" s="25" t="s">
        <v>84</v>
      </c>
    </row>
    <row r="170" spans="1:14" s="86" customFormat="1" ht="31.5" x14ac:dyDescent="0.25">
      <c r="A170" s="53" t="s">
        <v>464</v>
      </c>
      <c r="B170" s="1" t="s">
        <v>475</v>
      </c>
      <c r="C170" s="61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  <c r="K170" s="25" t="s">
        <v>84</v>
      </c>
      <c r="L170" s="25" t="s">
        <v>84</v>
      </c>
      <c r="M170" s="124" t="s">
        <v>84</v>
      </c>
      <c r="N170" s="25" t="s">
        <v>84</v>
      </c>
    </row>
    <row r="171" spans="1:14" s="86" customFormat="1" ht="31.5" x14ac:dyDescent="0.25">
      <c r="A171" s="53" t="s">
        <v>574</v>
      </c>
      <c r="B171" s="1" t="s">
        <v>460</v>
      </c>
      <c r="C171" s="61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  <c r="K171" s="25" t="s">
        <v>84</v>
      </c>
      <c r="L171" s="25" t="s">
        <v>84</v>
      </c>
      <c r="M171" s="124" t="s">
        <v>84</v>
      </c>
      <c r="N171" s="25" t="s">
        <v>84</v>
      </c>
    </row>
    <row r="172" spans="1:14" s="86" customFormat="1" x14ac:dyDescent="0.25">
      <c r="A172" s="53" t="s">
        <v>108</v>
      </c>
      <c r="B172" s="2" t="s">
        <v>635</v>
      </c>
      <c r="C172" s="61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  <c r="K172" s="25" t="s">
        <v>84</v>
      </c>
      <c r="L172" s="25" t="s">
        <v>84</v>
      </c>
      <c r="M172" s="124" t="s">
        <v>84</v>
      </c>
      <c r="N172" s="25" t="s">
        <v>84</v>
      </c>
    </row>
    <row r="173" spans="1:14" s="86" customFormat="1" x14ac:dyDescent="0.25">
      <c r="A173" s="53" t="s">
        <v>220</v>
      </c>
      <c r="B173" s="2" t="s">
        <v>520</v>
      </c>
      <c r="C173" s="61" t="s">
        <v>321</v>
      </c>
      <c r="D173" s="26">
        <v>6269.6189418400008</v>
      </c>
      <c r="E173" s="26">
        <v>6655.7389801499994</v>
      </c>
      <c r="F173" s="26">
        <v>7031.1582290509996</v>
      </c>
      <c r="G173" s="26">
        <v>7891.3548459484673</v>
      </c>
      <c r="H173" s="26" t="s">
        <v>84</v>
      </c>
      <c r="I173" s="26">
        <v>7974.8667134710959</v>
      </c>
      <c r="J173" s="26" t="s">
        <v>84</v>
      </c>
      <c r="K173" s="26">
        <v>8324.3080002620118</v>
      </c>
      <c r="L173" s="76" t="s">
        <v>84</v>
      </c>
      <c r="M173" s="124">
        <f t="shared" ref="M173:M176" si="33">G173+I173+K173</f>
        <v>24190.529559681574</v>
      </c>
      <c r="N173" s="88" t="s">
        <v>84</v>
      </c>
    </row>
    <row r="174" spans="1:14" s="86" customFormat="1" x14ac:dyDescent="0.25">
      <c r="A174" s="53" t="s">
        <v>343</v>
      </c>
      <c r="B174" s="2" t="s">
        <v>636</v>
      </c>
      <c r="C174" s="61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  <c r="K174" s="25" t="s">
        <v>84</v>
      </c>
      <c r="L174" s="25" t="s">
        <v>84</v>
      </c>
      <c r="M174" s="124" t="s">
        <v>84</v>
      </c>
      <c r="N174" s="25" t="s">
        <v>84</v>
      </c>
    </row>
    <row r="175" spans="1:14" s="86" customFormat="1" x14ac:dyDescent="0.25">
      <c r="A175" s="53" t="s">
        <v>344</v>
      </c>
      <c r="B175" s="2" t="s">
        <v>521</v>
      </c>
      <c r="C175" s="61" t="s">
        <v>321</v>
      </c>
      <c r="D175" s="26">
        <v>822.19577804000005</v>
      </c>
      <c r="E175" s="26">
        <v>850.20243132999997</v>
      </c>
      <c r="F175" s="26">
        <v>1113.7591310899998</v>
      </c>
      <c r="G175" s="26">
        <v>500.00048743999992</v>
      </c>
      <c r="H175" s="26" t="s">
        <v>84</v>
      </c>
      <c r="I175" s="26">
        <v>400</v>
      </c>
      <c r="J175" s="26" t="s">
        <v>84</v>
      </c>
      <c r="K175" s="26">
        <v>400</v>
      </c>
      <c r="L175" s="76" t="s">
        <v>84</v>
      </c>
      <c r="M175" s="124">
        <f t="shared" si="33"/>
        <v>1300.0004874399999</v>
      </c>
      <c r="N175" s="88" t="s">
        <v>84</v>
      </c>
    </row>
    <row r="176" spans="1:14" s="86" customFormat="1" x14ac:dyDescent="0.25">
      <c r="A176" s="53" t="s">
        <v>345</v>
      </c>
      <c r="B176" s="2" t="s">
        <v>522</v>
      </c>
      <c r="C176" s="61" t="s">
        <v>321</v>
      </c>
      <c r="D176" s="21">
        <v>20.86280524</v>
      </c>
      <c r="E176" s="26">
        <v>46.828751699999998</v>
      </c>
      <c r="F176" s="26">
        <v>1.8149760000000001</v>
      </c>
      <c r="G176" s="26">
        <v>0</v>
      </c>
      <c r="H176" s="26" t="s">
        <v>84</v>
      </c>
      <c r="I176" s="26">
        <v>0</v>
      </c>
      <c r="J176" s="26" t="s">
        <v>84</v>
      </c>
      <c r="K176" s="26">
        <v>0</v>
      </c>
      <c r="L176" s="76" t="s">
        <v>84</v>
      </c>
      <c r="M176" s="124">
        <f t="shared" si="33"/>
        <v>0</v>
      </c>
      <c r="N176" s="88" t="s">
        <v>84</v>
      </c>
    </row>
    <row r="177" spans="1:14" s="86" customFormat="1" x14ac:dyDescent="0.25">
      <c r="A177" s="53" t="s">
        <v>346</v>
      </c>
      <c r="B177" s="2" t="s">
        <v>643</v>
      </c>
      <c r="C177" s="61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  <c r="K177" s="25" t="s">
        <v>84</v>
      </c>
      <c r="L177" s="25" t="s">
        <v>84</v>
      </c>
      <c r="M177" s="124" t="s">
        <v>84</v>
      </c>
      <c r="N177" s="25" t="s">
        <v>84</v>
      </c>
    </row>
    <row r="178" spans="1:14" s="86" customFormat="1" ht="31.5" x14ac:dyDescent="0.25">
      <c r="A178" s="53" t="s">
        <v>347</v>
      </c>
      <c r="B178" s="3" t="s">
        <v>391</v>
      </c>
      <c r="C178" s="61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25" t="s">
        <v>84</v>
      </c>
      <c r="K178" s="25" t="s">
        <v>84</v>
      </c>
      <c r="L178" s="124" t="s">
        <v>84</v>
      </c>
      <c r="M178" s="124" t="s">
        <v>84</v>
      </c>
      <c r="N178" s="88" t="s">
        <v>84</v>
      </c>
    </row>
    <row r="179" spans="1:14" s="86" customFormat="1" x14ac:dyDescent="0.25">
      <c r="A179" s="53" t="s">
        <v>575</v>
      </c>
      <c r="B179" s="4" t="s">
        <v>215</v>
      </c>
      <c r="C179" s="61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25" t="s">
        <v>84</v>
      </c>
      <c r="K179" s="25" t="s">
        <v>84</v>
      </c>
      <c r="L179" s="124" t="s">
        <v>84</v>
      </c>
      <c r="M179" s="124" t="s">
        <v>84</v>
      </c>
      <c r="N179" s="88" t="s">
        <v>84</v>
      </c>
    </row>
    <row r="180" spans="1:14" s="86" customFormat="1" x14ac:dyDescent="0.25">
      <c r="A180" s="53" t="s">
        <v>576</v>
      </c>
      <c r="B180" s="4" t="s">
        <v>203</v>
      </c>
      <c r="C180" s="61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25" t="s">
        <v>84</v>
      </c>
      <c r="K180" s="25" t="s">
        <v>84</v>
      </c>
      <c r="L180" s="124" t="s">
        <v>84</v>
      </c>
      <c r="M180" s="124" t="s">
        <v>84</v>
      </c>
      <c r="N180" s="88" t="s">
        <v>84</v>
      </c>
    </row>
    <row r="181" spans="1:14" s="86" customFormat="1" ht="31.5" x14ac:dyDescent="0.25">
      <c r="A181" s="53" t="s">
        <v>348</v>
      </c>
      <c r="B181" s="5" t="s">
        <v>609</v>
      </c>
      <c r="C181" s="61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25" t="s">
        <v>84</v>
      </c>
      <c r="K181" s="25" t="s">
        <v>84</v>
      </c>
      <c r="L181" s="124" t="s">
        <v>84</v>
      </c>
      <c r="M181" s="124" t="s">
        <v>84</v>
      </c>
      <c r="N181" s="88" t="s">
        <v>84</v>
      </c>
    </row>
    <row r="182" spans="1:14" s="86" customFormat="1" x14ac:dyDescent="0.25">
      <c r="A182" s="53" t="s">
        <v>465</v>
      </c>
      <c r="B182" s="1" t="s">
        <v>503</v>
      </c>
      <c r="C182" s="61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25" t="s">
        <v>84</v>
      </c>
      <c r="K182" s="25" t="s">
        <v>84</v>
      </c>
      <c r="L182" s="124" t="s">
        <v>84</v>
      </c>
      <c r="M182" s="124" t="s">
        <v>84</v>
      </c>
      <c r="N182" s="88" t="s">
        <v>84</v>
      </c>
    </row>
    <row r="183" spans="1:14" s="86" customFormat="1" ht="15.75" customHeight="1" x14ac:dyDescent="0.25">
      <c r="A183" s="53" t="s">
        <v>466</v>
      </c>
      <c r="B183" s="1" t="s">
        <v>504</v>
      </c>
      <c r="C183" s="61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25" t="s">
        <v>84</v>
      </c>
      <c r="K183" s="25" t="s">
        <v>84</v>
      </c>
      <c r="L183" s="124" t="s">
        <v>84</v>
      </c>
      <c r="M183" s="124" t="s">
        <v>84</v>
      </c>
      <c r="N183" s="88" t="s">
        <v>84</v>
      </c>
    </row>
    <row r="184" spans="1:14" s="86" customFormat="1" x14ac:dyDescent="0.25">
      <c r="A184" s="53" t="s">
        <v>349</v>
      </c>
      <c r="B184" s="2" t="s">
        <v>523</v>
      </c>
      <c r="C184" s="61" t="s">
        <v>321</v>
      </c>
      <c r="D184" s="76">
        <v>301.77339834999992</v>
      </c>
      <c r="E184" s="76">
        <f>E167-E173-E175-E176</f>
        <v>790.35748917999967</v>
      </c>
      <c r="F184" s="76">
        <f>F167-F173-F175-F176</f>
        <v>394.5883970000001</v>
      </c>
      <c r="G184" s="76">
        <f>G167-G173-G175-G176</f>
        <v>282.50268935800091</v>
      </c>
      <c r="H184" s="76" t="s">
        <v>84</v>
      </c>
      <c r="I184" s="76">
        <f>I167-I173-I175-I176</f>
        <v>389.98639003000062</v>
      </c>
      <c r="J184" s="76" t="s">
        <v>84</v>
      </c>
      <c r="K184" s="76">
        <f>K167-K173-K175-K176</f>
        <v>303.09692734099917</v>
      </c>
      <c r="L184" s="76" t="s">
        <v>84</v>
      </c>
      <c r="M184" s="124">
        <f t="shared" ref="M184:M185" si="34">G184+I184+K184</f>
        <v>975.5860067290007</v>
      </c>
      <c r="N184" s="88" t="s">
        <v>84</v>
      </c>
    </row>
    <row r="185" spans="1:14" s="86" customFormat="1" x14ac:dyDescent="0.25">
      <c r="A185" s="53" t="s">
        <v>109</v>
      </c>
      <c r="B185" s="16" t="s">
        <v>610</v>
      </c>
      <c r="C185" s="61" t="s">
        <v>321</v>
      </c>
      <c r="D185" s="26">
        <v>6165.7423435704004</v>
      </c>
      <c r="E185" s="26">
        <v>6177.7920432620012</v>
      </c>
      <c r="F185" s="26">
        <v>6211.054249853999</v>
      </c>
      <c r="G185" s="26">
        <v>6384.3933557958244</v>
      </c>
      <c r="H185" s="26" t="s">
        <v>84</v>
      </c>
      <c r="I185" s="26">
        <v>6763.6916731913407</v>
      </c>
      <c r="J185" s="26" t="s">
        <v>84</v>
      </c>
      <c r="K185" s="26">
        <v>6384.5083528508676</v>
      </c>
      <c r="L185" s="76" t="s">
        <v>84</v>
      </c>
      <c r="M185" s="124">
        <f t="shared" si="34"/>
        <v>19532.593381838033</v>
      </c>
      <c r="N185" s="88" t="s">
        <v>84</v>
      </c>
    </row>
    <row r="186" spans="1:14" s="86" customFormat="1" x14ac:dyDescent="0.25">
      <c r="A186" s="53" t="s">
        <v>110</v>
      </c>
      <c r="B186" s="5" t="s">
        <v>441</v>
      </c>
      <c r="C186" s="61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25" t="s">
        <v>84</v>
      </c>
      <c r="K186" s="25" t="s">
        <v>84</v>
      </c>
      <c r="L186" s="124" t="s">
        <v>84</v>
      </c>
      <c r="M186" s="124" t="s">
        <v>84</v>
      </c>
      <c r="N186" s="88" t="s">
        <v>84</v>
      </c>
    </row>
    <row r="187" spans="1:14" s="86" customFormat="1" x14ac:dyDescent="0.25">
      <c r="A187" s="53" t="s">
        <v>111</v>
      </c>
      <c r="B187" s="5" t="s">
        <v>611</v>
      </c>
      <c r="C187" s="61" t="s">
        <v>321</v>
      </c>
      <c r="D187" s="76">
        <v>1222.5932177179998</v>
      </c>
      <c r="E187" s="76">
        <f>E189+E190</f>
        <v>1332.2179067400002</v>
      </c>
      <c r="F187" s="76">
        <f>F189+F190</f>
        <v>1389.53846133</v>
      </c>
      <c r="G187" s="76">
        <f>G189+G190</f>
        <v>1354.87723418</v>
      </c>
      <c r="H187" s="76" t="s">
        <v>84</v>
      </c>
      <c r="I187" s="76">
        <f>I189+I190</f>
        <v>1134.99854794</v>
      </c>
      <c r="J187" s="76" t="s">
        <v>84</v>
      </c>
      <c r="K187" s="76">
        <f>K189+K190</f>
        <v>1165.1442165200001</v>
      </c>
      <c r="L187" s="76" t="s">
        <v>84</v>
      </c>
      <c r="M187" s="124">
        <f t="shared" ref="M187" si="35">G187+I187+K187</f>
        <v>3655.0199986399998</v>
      </c>
      <c r="N187" s="88" t="s">
        <v>84</v>
      </c>
    </row>
    <row r="188" spans="1:14" s="86" customFormat="1" x14ac:dyDescent="0.25">
      <c r="A188" s="53" t="s">
        <v>112</v>
      </c>
      <c r="B188" s="1" t="s">
        <v>210</v>
      </c>
      <c r="C188" s="61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25" t="s">
        <v>84</v>
      </c>
      <c r="K188" s="25" t="s">
        <v>84</v>
      </c>
      <c r="L188" s="124" t="s">
        <v>84</v>
      </c>
      <c r="M188" s="124" t="s">
        <v>84</v>
      </c>
      <c r="N188" s="88" t="s">
        <v>84</v>
      </c>
    </row>
    <row r="189" spans="1:14" s="86" customFormat="1" x14ac:dyDescent="0.25">
      <c r="A189" s="53" t="s">
        <v>113</v>
      </c>
      <c r="B189" s="1" t="s">
        <v>442</v>
      </c>
      <c r="C189" s="61" t="s">
        <v>321</v>
      </c>
      <c r="D189" s="21">
        <v>16.807248940000001</v>
      </c>
      <c r="E189" s="76">
        <v>46.539527810000003</v>
      </c>
      <c r="F189" s="76">
        <v>0</v>
      </c>
      <c r="G189" s="76">
        <v>0</v>
      </c>
      <c r="H189" s="76" t="s">
        <v>84</v>
      </c>
      <c r="I189" s="76">
        <v>0</v>
      </c>
      <c r="J189" s="76" t="s">
        <v>84</v>
      </c>
      <c r="K189" s="76">
        <v>0</v>
      </c>
      <c r="L189" s="76" t="s">
        <v>84</v>
      </c>
      <c r="M189" s="124">
        <f t="shared" ref="M189:M190" si="36">G189+I189+K189</f>
        <v>0</v>
      </c>
      <c r="N189" s="88" t="s">
        <v>84</v>
      </c>
    </row>
    <row r="190" spans="1:14" s="86" customFormat="1" x14ac:dyDescent="0.25">
      <c r="A190" s="53" t="s">
        <v>370</v>
      </c>
      <c r="B190" s="1" t="s">
        <v>371</v>
      </c>
      <c r="C190" s="61" t="s">
        <v>321</v>
      </c>
      <c r="D190" s="26">
        <v>1205.7859687779999</v>
      </c>
      <c r="E190" s="76">
        <v>1285.6783789300002</v>
      </c>
      <c r="F190" s="76">
        <v>1389.53846133</v>
      </c>
      <c r="G190" s="76">
        <v>1354.87723418</v>
      </c>
      <c r="H190" s="76" t="s">
        <v>84</v>
      </c>
      <c r="I190" s="76">
        <v>1134.99854794</v>
      </c>
      <c r="J190" s="76" t="s">
        <v>84</v>
      </c>
      <c r="K190" s="76">
        <v>1165.1442165200001</v>
      </c>
      <c r="L190" s="76" t="s">
        <v>84</v>
      </c>
      <c r="M190" s="124">
        <f t="shared" si="36"/>
        <v>3655.0199986399998</v>
      </c>
      <c r="N190" s="88" t="s">
        <v>84</v>
      </c>
    </row>
    <row r="191" spans="1:14" s="86" customFormat="1" ht="31.5" x14ac:dyDescent="0.25">
      <c r="A191" s="53" t="s">
        <v>114</v>
      </c>
      <c r="B191" s="5" t="s">
        <v>479</v>
      </c>
      <c r="C191" s="61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25" t="s">
        <v>84</v>
      </c>
      <c r="K191" s="25" t="s">
        <v>84</v>
      </c>
      <c r="L191" s="25" t="s">
        <v>84</v>
      </c>
      <c r="M191" s="145" t="s">
        <v>84</v>
      </c>
      <c r="N191" s="117" t="s">
        <v>84</v>
      </c>
    </row>
    <row r="192" spans="1:14" s="86" customFormat="1" ht="31.5" x14ac:dyDescent="0.25">
      <c r="A192" s="53" t="s">
        <v>221</v>
      </c>
      <c r="B192" s="5" t="s">
        <v>663</v>
      </c>
      <c r="C192" s="61" t="s">
        <v>321</v>
      </c>
      <c r="D192" s="76">
        <v>1082.6600308</v>
      </c>
      <c r="E192" s="76">
        <v>1003.4964066099999</v>
      </c>
      <c r="F192" s="76">
        <v>988.85634624000011</v>
      </c>
      <c r="G192" s="76">
        <v>1141.4159724775636</v>
      </c>
      <c r="H192" s="76" t="s">
        <v>84</v>
      </c>
      <c r="I192" s="76">
        <v>1075.6062149962108</v>
      </c>
      <c r="J192" s="76" t="s">
        <v>84</v>
      </c>
      <c r="K192" s="76">
        <v>1119.1536336385295</v>
      </c>
      <c r="L192" s="76" t="s">
        <v>84</v>
      </c>
      <c r="M192" s="124">
        <f t="shared" ref="M192:M228" si="37">G192+I192+K192</f>
        <v>3336.1758211123042</v>
      </c>
      <c r="N192" s="88" t="s">
        <v>84</v>
      </c>
    </row>
    <row r="193" spans="1:14" s="86" customFormat="1" x14ac:dyDescent="0.25">
      <c r="A193" s="53" t="s">
        <v>222</v>
      </c>
      <c r="B193" s="5" t="s">
        <v>639</v>
      </c>
      <c r="C193" s="61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25" t="s">
        <v>84</v>
      </c>
      <c r="K193" s="25" t="s">
        <v>84</v>
      </c>
      <c r="L193" s="124" t="s">
        <v>84</v>
      </c>
      <c r="M193" s="124" t="s">
        <v>84</v>
      </c>
      <c r="N193" s="88" t="s">
        <v>84</v>
      </c>
    </row>
    <row r="194" spans="1:14" s="86" customFormat="1" x14ac:dyDescent="0.25">
      <c r="A194" s="53" t="s">
        <v>223</v>
      </c>
      <c r="B194" s="5" t="s">
        <v>211</v>
      </c>
      <c r="C194" s="61" t="s">
        <v>321</v>
      </c>
      <c r="D194" s="26">
        <v>989.83310902900018</v>
      </c>
      <c r="E194" s="26">
        <v>1037.6340379999999</v>
      </c>
      <c r="F194" s="26">
        <v>1129.424155298</v>
      </c>
      <c r="G194" s="26">
        <v>1071.3720991427397</v>
      </c>
      <c r="H194" s="26" t="s">
        <v>84</v>
      </c>
      <c r="I194" s="26">
        <v>1096.8391472940646</v>
      </c>
      <c r="J194" s="26" t="s">
        <v>84</v>
      </c>
      <c r="K194" s="26">
        <v>1133.3943094061476</v>
      </c>
      <c r="L194" s="76" t="s">
        <v>84</v>
      </c>
      <c r="M194" s="124">
        <f t="shared" si="37"/>
        <v>3301.6055558429516</v>
      </c>
      <c r="N194" s="88" t="s">
        <v>84</v>
      </c>
    </row>
    <row r="195" spans="1:14" s="86" customFormat="1" x14ac:dyDescent="0.25">
      <c r="A195" s="53" t="s">
        <v>224</v>
      </c>
      <c r="B195" s="5" t="s">
        <v>398</v>
      </c>
      <c r="C195" s="61" t="s">
        <v>321</v>
      </c>
      <c r="D195" s="26">
        <v>295.8813364234</v>
      </c>
      <c r="E195" s="26">
        <v>313.55339800000002</v>
      </c>
      <c r="F195" s="26">
        <v>316.82687849600001</v>
      </c>
      <c r="G195" s="26">
        <v>325.45576431937332</v>
      </c>
      <c r="H195" s="26" t="s">
        <v>84</v>
      </c>
      <c r="I195" s="26">
        <v>333.24942610764299</v>
      </c>
      <c r="J195" s="26" t="s">
        <v>84</v>
      </c>
      <c r="K195" s="26">
        <v>344.30702929210156</v>
      </c>
      <c r="L195" s="76" t="s">
        <v>84</v>
      </c>
      <c r="M195" s="124">
        <f t="shared" si="37"/>
        <v>1003.0122197191179</v>
      </c>
      <c r="N195" s="88" t="s">
        <v>84</v>
      </c>
    </row>
    <row r="196" spans="1:14" s="86" customFormat="1" x14ac:dyDescent="0.25">
      <c r="A196" s="53" t="s">
        <v>363</v>
      </c>
      <c r="B196" s="5" t="s">
        <v>612</v>
      </c>
      <c r="C196" s="61" t="s">
        <v>321</v>
      </c>
      <c r="D196" s="26">
        <v>582.69640200000003</v>
      </c>
      <c r="E196" s="26">
        <v>666.52397400000007</v>
      </c>
      <c r="F196" s="26">
        <v>420.52584531000002</v>
      </c>
      <c r="G196" s="26">
        <v>481.92516106927189</v>
      </c>
      <c r="H196" s="26" t="s">
        <v>84</v>
      </c>
      <c r="I196" s="26">
        <v>920.94556570495217</v>
      </c>
      <c r="J196" s="26" t="s">
        <v>84</v>
      </c>
      <c r="K196" s="26">
        <v>992.73271349072536</v>
      </c>
      <c r="L196" s="76" t="s">
        <v>84</v>
      </c>
      <c r="M196" s="124">
        <f t="shared" si="37"/>
        <v>2395.6034402649493</v>
      </c>
      <c r="N196" s="88" t="s">
        <v>84</v>
      </c>
    </row>
    <row r="197" spans="1:14" s="86" customFormat="1" x14ac:dyDescent="0.25">
      <c r="A197" s="53" t="s">
        <v>373</v>
      </c>
      <c r="B197" s="1" t="s">
        <v>374</v>
      </c>
      <c r="C197" s="61" t="s">
        <v>321</v>
      </c>
      <c r="D197" s="76">
        <v>433.15499999999997</v>
      </c>
      <c r="E197" s="76">
        <v>469.61102</v>
      </c>
      <c r="F197" s="76">
        <v>109.53189200000001</v>
      </c>
      <c r="G197" s="76">
        <v>3.0013325158506633E-14</v>
      </c>
      <c r="H197" s="76" t="s">
        <v>84</v>
      </c>
      <c r="I197" s="76">
        <v>273.26555571405726</v>
      </c>
      <c r="J197" s="76" t="s">
        <v>84</v>
      </c>
      <c r="K197" s="76">
        <v>157.67072964125379</v>
      </c>
      <c r="L197" s="76" t="s">
        <v>84</v>
      </c>
      <c r="M197" s="124">
        <f t="shared" si="37"/>
        <v>430.9362853553111</v>
      </c>
      <c r="N197" s="88" t="s">
        <v>84</v>
      </c>
    </row>
    <row r="198" spans="1:14" s="86" customFormat="1" x14ac:dyDescent="0.25">
      <c r="A198" s="53" t="s">
        <v>372</v>
      </c>
      <c r="B198" s="5" t="s">
        <v>472</v>
      </c>
      <c r="C198" s="61" t="s">
        <v>321</v>
      </c>
      <c r="D198" s="76">
        <v>169.58930973</v>
      </c>
      <c r="E198" s="76">
        <v>129.31154907000001</v>
      </c>
      <c r="F198" s="76">
        <v>133.51128152000001</v>
      </c>
      <c r="G198" s="76">
        <v>210.37177444214399</v>
      </c>
      <c r="H198" s="76" t="s">
        <v>84</v>
      </c>
      <c r="I198" s="76">
        <v>196.21920993098689</v>
      </c>
      <c r="J198" s="76" t="s">
        <v>84</v>
      </c>
      <c r="K198" s="76">
        <v>208.14359412960664</v>
      </c>
      <c r="L198" s="76" t="s">
        <v>84</v>
      </c>
      <c r="M198" s="124">
        <f t="shared" si="37"/>
        <v>614.73457850273758</v>
      </c>
      <c r="N198" s="88" t="s">
        <v>84</v>
      </c>
    </row>
    <row r="199" spans="1:14" s="86" customFormat="1" x14ac:dyDescent="0.25">
      <c r="A199" s="53" t="s">
        <v>375</v>
      </c>
      <c r="B199" s="5" t="s">
        <v>473</v>
      </c>
      <c r="C199" s="61" t="s">
        <v>321</v>
      </c>
      <c r="D199" s="76">
        <v>13.605060000000002</v>
      </c>
      <c r="E199" s="76">
        <v>25.312403999999997</v>
      </c>
      <c r="F199" s="76">
        <v>98.524708500000003</v>
      </c>
      <c r="G199" s="76">
        <v>48.934265507999996</v>
      </c>
      <c r="H199" s="76" t="s">
        <v>84</v>
      </c>
      <c r="I199" s="76">
        <v>44.128486552319998</v>
      </c>
      <c r="J199" s="76" t="s">
        <v>84</v>
      </c>
      <c r="K199" s="76">
        <v>53.881909474585598</v>
      </c>
      <c r="L199" s="76" t="s">
        <v>84</v>
      </c>
      <c r="M199" s="124">
        <f t="shared" si="37"/>
        <v>146.94466153490561</v>
      </c>
      <c r="N199" s="88" t="s">
        <v>84</v>
      </c>
    </row>
    <row r="200" spans="1:14" s="86" customFormat="1" x14ac:dyDescent="0.25">
      <c r="A200" s="53" t="s">
        <v>376</v>
      </c>
      <c r="B200" s="5" t="s">
        <v>378</v>
      </c>
      <c r="C200" s="61" t="s">
        <v>321</v>
      </c>
      <c r="D200" s="76">
        <v>246.51365508000001</v>
      </c>
      <c r="E200" s="76">
        <v>297.81863638000004</v>
      </c>
      <c r="F200" s="76">
        <v>353.97049532000005</v>
      </c>
      <c r="G200" s="76">
        <v>393.52012207522313</v>
      </c>
      <c r="H200" s="76" t="s">
        <v>84</v>
      </c>
      <c r="I200" s="76">
        <v>799.18452202176741</v>
      </c>
      <c r="J200" s="76" t="s">
        <v>84</v>
      </c>
      <c r="K200" s="76">
        <v>308.89931325377836</v>
      </c>
      <c r="L200" s="76" t="s">
        <v>84</v>
      </c>
      <c r="M200" s="124">
        <f t="shared" si="37"/>
        <v>1501.6039573507687</v>
      </c>
      <c r="N200" s="88" t="s">
        <v>84</v>
      </c>
    </row>
    <row r="201" spans="1:14" s="86" customFormat="1" ht="31.5" x14ac:dyDescent="0.25">
      <c r="A201" s="53" t="s">
        <v>377</v>
      </c>
      <c r="B201" s="5" t="s">
        <v>590</v>
      </c>
      <c r="C201" s="61" t="s">
        <v>321</v>
      </c>
      <c r="D201" s="76">
        <v>269.5521746</v>
      </c>
      <c r="E201" s="76">
        <v>275.70616148999994</v>
      </c>
      <c r="F201" s="76">
        <v>233.91249347999999</v>
      </c>
      <c r="G201" s="76">
        <v>187.00746127727149</v>
      </c>
      <c r="H201" s="76" t="s">
        <v>84</v>
      </c>
      <c r="I201" s="76">
        <v>167.14024726027398</v>
      </c>
      <c r="J201" s="76" t="s">
        <v>84</v>
      </c>
      <c r="K201" s="76">
        <v>150.3831787671233</v>
      </c>
      <c r="L201" s="76" t="s">
        <v>84</v>
      </c>
      <c r="M201" s="124">
        <f t="shared" si="37"/>
        <v>504.53088730466874</v>
      </c>
      <c r="N201" s="88" t="s">
        <v>84</v>
      </c>
    </row>
    <row r="202" spans="1:14" s="86" customFormat="1" x14ac:dyDescent="0.25">
      <c r="A202" s="53" t="s">
        <v>399</v>
      </c>
      <c r="B202" s="5" t="s">
        <v>664</v>
      </c>
      <c r="C202" s="61" t="s">
        <v>321</v>
      </c>
      <c r="D202" s="76">
        <v>1292.8180481899999</v>
      </c>
      <c r="E202" s="76">
        <f>E185-SUM(E188:E196,E186,E198:E201)</f>
        <v>1096.2175689719998</v>
      </c>
      <c r="F202" s="76">
        <f>F185-SUM(F188:F196,F186,F198:F201)</f>
        <v>1145.9635843599981</v>
      </c>
      <c r="G202" s="76">
        <f>G185-SUM(G188:G196,G186,G198:G201)</f>
        <v>1169.5135013042373</v>
      </c>
      <c r="H202" s="76" t="s">
        <v>84</v>
      </c>
      <c r="I202" s="76">
        <f>I185-SUM(I188:I196,I186,I198:I201)</f>
        <v>995.38030538312069</v>
      </c>
      <c r="J202" s="76" t="s">
        <v>84</v>
      </c>
      <c r="K202" s="76">
        <f>K185-SUM(K188:K196,K186,K198:K201)</f>
        <v>908.46845487826977</v>
      </c>
      <c r="L202" s="76" t="s">
        <v>84</v>
      </c>
      <c r="M202" s="124">
        <f t="shared" si="37"/>
        <v>3073.3622615656277</v>
      </c>
      <c r="N202" s="88" t="s">
        <v>84</v>
      </c>
    </row>
    <row r="203" spans="1:14" s="86" customFormat="1" ht="15.75" customHeight="1" x14ac:dyDescent="0.25">
      <c r="A203" s="53" t="s">
        <v>115</v>
      </c>
      <c r="B203" s="16" t="s">
        <v>613</v>
      </c>
      <c r="C203" s="61" t="s">
        <v>321</v>
      </c>
      <c r="D203" s="26">
        <v>5.8619050000000001</v>
      </c>
      <c r="E203" s="26">
        <v>19.943835</v>
      </c>
      <c r="F203" s="26">
        <v>25.426974619999996</v>
      </c>
      <c r="G203" s="26">
        <v>25.255157134388799</v>
      </c>
      <c r="H203" s="26" t="s">
        <v>84</v>
      </c>
      <c r="I203" s="26">
        <v>52.268072288632915</v>
      </c>
      <c r="J203" s="26" t="s">
        <v>84</v>
      </c>
      <c r="K203" s="26">
        <v>53.647592984165797</v>
      </c>
      <c r="L203" s="76" t="s">
        <v>84</v>
      </c>
      <c r="M203" s="124">
        <f t="shared" si="37"/>
        <v>131.17082240718753</v>
      </c>
      <c r="N203" s="88" t="s">
        <v>84</v>
      </c>
    </row>
    <row r="204" spans="1:14" s="86" customFormat="1" ht="15.75" customHeight="1" x14ac:dyDescent="0.25">
      <c r="A204" s="53" t="s">
        <v>116</v>
      </c>
      <c r="B204" s="5" t="s">
        <v>36</v>
      </c>
      <c r="C204" s="61" t="s">
        <v>321</v>
      </c>
      <c r="D204" s="21">
        <v>0</v>
      </c>
      <c r="E204" s="25">
        <v>0</v>
      </c>
      <c r="F204" s="25">
        <v>0</v>
      </c>
      <c r="G204" s="25">
        <v>0</v>
      </c>
      <c r="H204" s="25" t="s">
        <v>84</v>
      </c>
      <c r="I204" s="25">
        <v>0</v>
      </c>
      <c r="J204" s="25" t="s">
        <v>84</v>
      </c>
      <c r="K204" s="25">
        <v>0</v>
      </c>
      <c r="L204" s="124" t="s">
        <v>84</v>
      </c>
      <c r="M204" s="124">
        <f t="shared" si="37"/>
        <v>0</v>
      </c>
      <c r="N204" s="88" t="s">
        <v>84</v>
      </c>
    </row>
    <row r="205" spans="1:14" s="86" customFormat="1" ht="15.75" customHeight="1" x14ac:dyDescent="0.25">
      <c r="A205" s="53" t="s">
        <v>117</v>
      </c>
      <c r="B205" s="5" t="s">
        <v>60</v>
      </c>
      <c r="C205" s="61" t="s">
        <v>321</v>
      </c>
      <c r="D205" s="21">
        <v>0</v>
      </c>
      <c r="E205" s="25">
        <v>0</v>
      </c>
      <c r="F205" s="25">
        <v>0</v>
      </c>
      <c r="G205" s="25">
        <v>0</v>
      </c>
      <c r="H205" s="25" t="s">
        <v>84</v>
      </c>
      <c r="I205" s="25">
        <v>0</v>
      </c>
      <c r="J205" s="25" t="s">
        <v>84</v>
      </c>
      <c r="K205" s="25">
        <v>0</v>
      </c>
      <c r="L205" s="124" t="s">
        <v>84</v>
      </c>
      <c r="M205" s="124">
        <f t="shared" si="37"/>
        <v>0</v>
      </c>
      <c r="N205" s="88" t="s">
        <v>84</v>
      </c>
    </row>
    <row r="206" spans="1:14" s="86" customFormat="1" ht="34.5" customHeight="1" x14ac:dyDescent="0.25">
      <c r="A206" s="53" t="s">
        <v>225</v>
      </c>
      <c r="B206" s="1" t="s">
        <v>675</v>
      </c>
      <c r="C206" s="61" t="s">
        <v>321</v>
      </c>
      <c r="D206" s="21">
        <v>0</v>
      </c>
      <c r="E206" s="25">
        <v>0</v>
      </c>
      <c r="F206" s="25">
        <v>0</v>
      </c>
      <c r="G206" s="25">
        <v>0</v>
      </c>
      <c r="H206" s="25" t="s">
        <v>84</v>
      </c>
      <c r="I206" s="25">
        <v>0</v>
      </c>
      <c r="J206" s="25" t="s">
        <v>84</v>
      </c>
      <c r="K206" s="25">
        <v>0</v>
      </c>
      <c r="L206" s="124" t="s">
        <v>84</v>
      </c>
      <c r="M206" s="124">
        <f t="shared" si="37"/>
        <v>0</v>
      </c>
      <c r="N206" s="88" t="s">
        <v>84</v>
      </c>
    </row>
    <row r="207" spans="1:14" s="86" customFormat="1" ht="15.75" customHeight="1" x14ac:dyDescent="0.25">
      <c r="A207" s="53" t="s">
        <v>226</v>
      </c>
      <c r="B207" s="6" t="s">
        <v>192</v>
      </c>
      <c r="C207" s="61" t="s">
        <v>321</v>
      </c>
      <c r="D207" s="21">
        <v>0</v>
      </c>
      <c r="E207" s="25">
        <v>0</v>
      </c>
      <c r="F207" s="25">
        <v>0</v>
      </c>
      <c r="G207" s="25">
        <v>0</v>
      </c>
      <c r="H207" s="25" t="s">
        <v>84</v>
      </c>
      <c r="I207" s="25">
        <v>0</v>
      </c>
      <c r="J207" s="25" t="s">
        <v>84</v>
      </c>
      <c r="K207" s="25">
        <v>0</v>
      </c>
      <c r="L207" s="124" t="s">
        <v>84</v>
      </c>
      <c r="M207" s="124">
        <f t="shared" si="37"/>
        <v>0</v>
      </c>
      <c r="N207" s="88" t="s">
        <v>84</v>
      </c>
    </row>
    <row r="208" spans="1:14" s="86" customFormat="1" ht="15.75" customHeight="1" x14ac:dyDescent="0.25">
      <c r="A208" s="53" t="s">
        <v>227</v>
      </c>
      <c r="B208" s="6" t="s">
        <v>311</v>
      </c>
      <c r="C208" s="61" t="s">
        <v>321</v>
      </c>
      <c r="D208" s="21">
        <v>0</v>
      </c>
      <c r="E208" s="25">
        <v>0</v>
      </c>
      <c r="F208" s="25">
        <v>0</v>
      </c>
      <c r="G208" s="25">
        <v>0</v>
      </c>
      <c r="H208" s="25" t="s">
        <v>84</v>
      </c>
      <c r="I208" s="25">
        <v>0</v>
      </c>
      <c r="J208" s="25" t="s">
        <v>84</v>
      </c>
      <c r="K208" s="25">
        <v>0</v>
      </c>
      <c r="L208" s="124" t="s">
        <v>84</v>
      </c>
      <c r="M208" s="124">
        <f t="shared" si="37"/>
        <v>0</v>
      </c>
      <c r="N208" s="88" t="s">
        <v>84</v>
      </c>
    </row>
    <row r="209" spans="1:14" s="86" customFormat="1" x14ac:dyDescent="0.25">
      <c r="A209" s="53" t="s">
        <v>118</v>
      </c>
      <c r="B209" s="5" t="s">
        <v>665</v>
      </c>
      <c r="C209" s="61" t="s">
        <v>321</v>
      </c>
      <c r="D209" s="26">
        <v>5.8619050000000001</v>
      </c>
      <c r="E209" s="26">
        <f>E203</f>
        <v>19.943835</v>
      </c>
      <c r="F209" s="26">
        <f>F203</f>
        <v>25.426974619999996</v>
      </c>
      <c r="G209" s="26">
        <f>G203</f>
        <v>25.255157134388799</v>
      </c>
      <c r="H209" s="26" t="s">
        <v>84</v>
      </c>
      <c r="I209" s="26">
        <f>I203</f>
        <v>52.268072288632915</v>
      </c>
      <c r="J209" s="26" t="s">
        <v>84</v>
      </c>
      <c r="K209" s="26">
        <f>K203</f>
        <v>53.647592984165797</v>
      </c>
      <c r="L209" s="76" t="s">
        <v>84</v>
      </c>
      <c r="M209" s="124">
        <f t="shared" si="37"/>
        <v>131.17082240718753</v>
      </c>
      <c r="N209" s="88" t="s">
        <v>84</v>
      </c>
    </row>
    <row r="210" spans="1:14" s="86" customFormat="1" x14ac:dyDescent="0.25">
      <c r="A210" s="53" t="s">
        <v>120</v>
      </c>
      <c r="B210" s="16" t="s">
        <v>614</v>
      </c>
      <c r="C210" s="61" t="s">
        <v>321</v>
      </c>
      <c r="D210" s="26">
        <v>5616.2375423091898</v>
      </c>
      <c r="E210" s="26">
        <v>3777.524311316</v>
      </c>
      <c r="F210" s="26">
        <v>5518.9326982800003</v>
      </c>
      <c r="G210" s="26">
        <v>2549.2230473500003</v>
      </c>
      <c r="H210" s="26" t="s">
        <v>84</v>
      </c>
      <c r="I210" s="26">
        <v>1675.2028192099999</v>
      </c>
      <c r="J210" s="26" t="s">
        <v>84</v>
      </c>
      <c r="K210" s="26">
        <v>1472.3430927299999</v>
      </c>
      <c r="L210" s="76" t="s">
        <v>84</v>
      </c>
      <c r="M210" s="124">
        <f t="shared" si="37"/>
        <v>5696.7689592899997</v>
      </c>
      <c r="N210" s="88" t="s">
        <v>84</v>
      </c>
    </row>
    <row r="211" spans="1:14" s="86" customFormat="1" x14ac:dyDescent="0.25">
      <c r="A211" s="53" t="s">
        <v>121</v>
      </c>
      <c r="B211" s="5" t="s">
        <v>615</v>
      </c>
      <c r="C211" s="61" t="s">
        <v>321</v>
      </c>
      <c r="D211" s="26">
        <v>5616.2375423091898</v>
      </c>
      <c r="E211" s="26">
        <f>E210</f>
        <v>3777.524311316</v>
      </c>
      <c r="F211" s="26">
        <f>F210</f>
        <v>5518.9326982800003</v>
      </c>
      <c r="G211" s="26">
        <f>G210</f>
        <v>2549.2230473500003</v>
      </c>
      <c r="H211" s="26" t="s">
        <v>84</v>
      </c>
      <c r="I211" s="26">
        <f>I210</f>
        <v>1675.2028192099999</v>
      </c>
      <c r="J211" s="26" t="s">
        <v>84</v>
      </c>
      <c r="K211" s="26">
        <f>K210</f>
        <v>1472.3430927299999</v>
      </c>
      <c r="L211" s="76" t="s">
        <v>84</v>
      </c>
      <c r="M211" s="124">
        <f t="shared" si="37"/>
        <v>5696.7689592899997</v>
      </c>
      <c r="N211" s="88" t="s">
        <v>84</v>
      </c>
    </row>
    <row r="212" spans="1:14" s="86" customFormat="1" ht="15.75" customHeight="1" x14ac:dyDescent="0.25">
      <c r="A212" s="53" t="s">
        <v>228</v>
      </c>
      <c r="B212" s="1" t="s">
        <v>443</v>
      </c>
      <c r="C212" s="61" t="s">
        <v>321</v>
      </c>
      <c r="D212" s="21">
        <v>0</v>
      </c>
      <c r="E212" s="25">
        <v>0</v>
      </c>
      <c r="F212" s="25">
        <v>0</v>
      </c>
      <c r="G212" s="25">
        <v>0</v>
      </c>
      <c r="H212" s="25" t="s">
        <v>84</v>
      </c>
      <c r="I212" s="25">
        <v>0</v>
      </c>
      <c r="J212" s="25" t="s">
        <v>84</v>
      </c>
      <c r="K212" s="25">
        <v>0</v>
      </c>
      <c r="L212" s="124" t="s">
        <v>84</v>
      </c>
      <c r="M212" s="124">
        <f t="shared" si="37"/>
        <v>0</v>
      </c>
      <c r="N212" s="88" t="s">
        <v>84</v>
      </c>
    </row>
    <row r="213" spans="1:14" s="86" customFormat="1" ht="15.75" customHeight="1" x14ac:dyDescent="0.25">
      <c r="A213" s="53" t="s">
        <v>229</v>
      </c>
      <c r="B213" s="1" t="s">
        <v>444</v>
      </c>
      <c r="C213" s="61" t="s">
        <v>321</v>
      </c>
      <c r="D213" s="21">
        <v>0</v>
      </c>
      <c r="E213" s="25">
        <v>0</v>
      </c>
      <c r="F213" s="25">
        <v>0</v>
      </c>
      <c r="G213" s="25">
        <v>0</v>
      </c>
      <c r="H213" s="25" t="s">
        <v>84</v>
      </c>
      <c r="I213" s="25">
        <v>0</v>
      </c>
      <c r="J213" s="25" t="s">
        <v>84</v>
      </c>
      <c r="K213" s="25">
        <v>0</v>
      </c>
      <c r="L213" s="124" t="s">
        <v>84</v>
      </c>
      <c r="M213" s="124">
        <f t="shared" si="37"/>
        <v>0</v>
      </c>
      <c r="N213" s="88" t="s">
        <v>84</v>
      </c>
    </row>
    <row r="214" spans="1:14" s="86" customFormat="1" ht="31.5" customHeight="1" x14ac:dyDescent="0.25">
      <c r="A214" s="53" t="s">
        <v>230</v>
      </c>
      <c r="B214" s="1" t="s">
        <v>445</v>
      </c>
      <c r="C214" s="61" t="s">
        <v>321</v>
      </c>
      <c r="D214" s="21">
        <v>0</v>
      </c>
      <c r="E214" s="25">
        <v>0</v>
      </c>
      <c r="F214" s="25">
        <v>0</v>
      </c>
      <c r="G214" s="25">
        <v>0</v>
      </c>
      <c r="H214" s="25" t="s">
        <v>84</v>
      </c>
      <c r="I214" s="25">
        <v>0</v>
      </c>
      <c r="J214" s="25" t="s">
        <v>84</v>
      </c>
      <c r="K214" s="25">
        <v>0</v>
      </c>
      <c r="L214" s="124" t="s">
        <v>84</v>
      </c>
      <c r="M214" s="124">
        <f t="shared" si="37"/>
        <v>0</v>
      </c>
      <c r="N214" s="88" t="s">
        <v>84</v>
      </c>
    </row>
    <row r="215" spans="1:14" s="86" customFormat="1" ht="15.75" customHeight="1" x14ac:dyDescent="0.25">
      <c r="A215" s="53" t="s">
        <v>231</v>
      </c>
      <c r="B215" s="1" t="s">
        <v>446</v>
      </c>
      <c r="C215" s="61" t="s">
        <v>321</v>
      </c>
      <c r="D215" s="21">
        <v>0</v>
      </c>
      <c r="E215" s="25">
        <v>0</v>
      </c>
      <c r="F215" s="25">
        <v>0</v>
      </c>
      <c r="G215" s="25">
        <v>0</v>
      </c>
      <c r="H215" s="25" t="s">
        <v>84</v>
      </c>
      <c r="I215" s="25">
        <v>0</v>
      </c>
      <c r="J215" s="25" t="s">
        <v>84</v>
      </c>
      <c r="K215" s="25">
        <v>0</v>
      </c>
      <c r="L215" s="124" t="s">
        <v>84</v>
      </c>
      <c r="M215" s="124">
        <f t="shared" si="37"/>
        <v>0</v>
      </c>
      <c r="N215" s="88" t="s">
        <v>84</v>
      </c>
    </row>
    <row r="216" spans="1:14" s="86" customFormat="1" ht="15.75" customHeight="1" x14ac:dyDescent="0.25">
      <c r="A216" s="53" t="s">
        <v>364</v>
      </c>
      <c r="B216" s="1" t="s">
        <v>447</v>
      </c>
      <c r="C216" s="61" t="s">
        <v>321</v>
      </c>
      <c r="D216" s="21">
        <v>0</v>
      </c>
      <c r="E216" s="25">
        <v>0</v>
      </c>
      <c r="F216" s="25">
        <v>0</v>
      </c>
      <c r="G216" s="25">
        <v>0</v>
      </c>
      <c r="H216" s="25" t="s">
        <v>84</v>
      </c>
      <c r="I216" s="25">
        <v>0</v>
      </c>
      <c r="J216" s="25" t="s">
        <v>84</v>
      </c>
      <c r="K216" s="25">
        <v>0</v>
      </c>
      <c r="L216" s="124" t="s">
        <v>84</v>
      </c>
      <c r="M216" s="124">
        <f t="shared" si="37"/>
        <v>0</v>
      </c>
      <c r="N216" s="88" t="s">
        <v>84</v>
      </c>
    </row>
    <row r="217" spans="1:14" s="86" customFormat="1" ht="15.75" customHeight="1" x14ac:dyDescent="0.25">
      <c r="A217" s="53" t="s">
        <v>365</v>
      </c>
      <c r="B217" s="1" t="s">
        <v>119</v>
      </c>
      <c r="C217" s="61" t="s">
        <v>321</v>
      </c>
      <c r="D217" s="21">
        <v>0</v>
      </c>
      <c r="E217" s="25">
        <v>0</v>
      </c>
      <c r="F217" s="25">
        <v>0</v>
      </c>
      <c r="G217" s="25">
        <v>0</v>
      </c>
      <c r="H217" s="25" t="s">
        <v>84</v>
      </c>
      <c r="I217" s="25">
        <v>0</v>
      </c>
      <c r="J217" s="25" t="s">
        <v>84</v>
      </c>
      <c r="K217" s="25">
        <v>0</v>
      </c>
      <c r="L217" s="124" t="s">
        <v>84</v>
      </c>
      <c r="M217" s="124">
        <f t="shared" si="37"/>
        <v>0</v>
      </c>
      <c r="N217" s="88" t="s">
        <v>84</v>
      </c>
    </row>
    <row r="218" spans="1:14" s="86" customFormat="1" ht="15.75" customHeight="1" x14ac:dyDescent="0.25">
      <c r="A218" s="53" t="s">
        <v>122</v>
      </c>
      <c r="B218" s="5" t="s">
        <v>48</v>
      </c>
      <c r="C218" s="61" t="s">
        <v>321</v>
      </c>
      <c r="D218" s="21">
        <v>0</v>
      </c>
      <c r="E218" s="25">
        <v>0</v>
      </c>
      <c r="F218" s="25">
        <v>0</v>
      </c>
      <c r="G218" s="25">
        <v>0</v>
      </c>
      <c r="H218" s="25" t="s">
        <v>84</v>
      </c>
      <c r="I218" s="25">
        <v>0</v>
      </c>
      <c r="J218" s="25" t="s">
        <v>84</v>
      </c>
      <c r="K218" s="25">
        <v>0</v>
      </c>
      <c r="L218" s="124" t="s">
        <v>84</v>
      </c>
      <c r="M218" s="124">
        <f t="shared" si="37"/>
        <v>0</v>
      </c>
      <c r="N218" s="88" t="s">
        <v>84</v>
      </c>
    </row>
    <row r="219" spans="1:14" s="86" customFormat="1" ht="15.75" customHeight="1" x14ac:dyDescent="0.25">
      <c r="A219" s="53" t="s">
        <v>123</v>
      </c>
      <c r="B219" s="5" t="s">
        <v>674</v>
      </c>
      <c r="C219" s="61" t="s">
        <v>321</v>
      </c>
      <c r="D219" s="21">
        <v>0</v>
      </c>
      <c r="E219" s="25">
        <v>0</v>
      </c>
      <c r="F219" s="25">
        <v>0</v>
      </c>
      <c r="G219" s="25">
        <v>0</v>
      </c>
      <c r="H219" s="25" t="s">
        <v>84</v>
      </c>
      <c r="I219" s="25">
        <v>0</v>
      </c>
      <c r="J219" s="25" t="s">
        <v>84</v>
      </c>
      <c r="K219" s="25">
        <v>0</v>
      </c>
      <c r="L219" s="124" t="s">
        <v>84</v>
      </c>
      <c r="M219" s="124">
        <f t="shared" si="37"/>
        <v>0</v>
      </c>
      <c r="N219" s="88" t="s">
        <v>84</v>
      </c>
    </row>
    <row r="220" spans="1:14" s="86" customFormat="1" ht="15.75" customHeight="1" x14ac:dyDescent="0.25">
      <c r="A220" s="53" t="s">
        <v>507</v>
      </c>
      <c r="B220" s="5" t="s">
        <v>440</v>
      </c>
      <c r="C220" s="61" t="s">
        <v>84</v>
      </c>
      <c r="D220" s="21">
        <v>0</v>
      </c>
      <c r="E220" s="25">
        <v>0</v>
      </c>
      <c r="F220" s="25">
        <v>0</v>
      </c>
      <c r="G220" s="25">
        <v>0</v>
      </c>
      <c r="H220" s="25" t="s">
        <v>84</v>
      </c>
      <c r="I220" s="25">
        <v>0</v>
      </c>
      <c r="J220" s="25" t="s">
        <v>84</v>
      </c>
      <c r="K220" s="25">
        <v>0</v>
      </c>
      <c r="L220" s="124" t="s">
        <v>84</v>
      </c>
      <c r="M220" s="124">
        <f t="shared" si="37"/>
        <v>0</v>
      </c>
      <c r="N220" s="88" t="s">
        <v>84</v>
      </c>
    </row>
    <row r="221" spans="1:14" s="86" customFormat="1" ht="31.5" customHeight="1" x14ac:dyDescent="0.25">
      <c r="A221" s="53" t="s">
        <v>508</v>
      </c>
      <c r="B221" s="5" t="s">
        <v>509</v>
      </c>
      <c r="C221" s="61" t="s">
        <v>321</v>
      </c>
      <c r="D221" s="21">
        <v>0</v>
      </c>
      <c r="E221" s="25">
        <v>0</v>
      </c>
      <c r="F221" s="25">
        <v>0</v>
      </c>
      <c r="G221" s="25">
        <v>0</v>
      </c>
      <c r="H221" s="25" t="s">
        <v>84</v>
      </c>
      <c r="I221" s="25">
        <v>0</v>
      </c>
      <c r="J221" s="25" t="s">
        <v>84</v>
      </c>
      <c r="K221" s="25">
        <v>0</v>
      </c>
      <c r="L221" s="124" t="s">
        <v>84</v>
      </c>
      <c r="M221" s="124">
        <f t="shared" si="37"/>
        <v>0</v>
      </c>
      <c r="N221" s="88" t="s">
        <v>84</v>
      </c>
    </row>
    <row r="222" spans="1:14" s="86" customFormat="1" x14ac:dyDescent="0.25">
      <c r="A222" s="53" t="s">
        <v>124</v>
      </c>
      <c r="B222" s="16" t="s">
        <v>616</v>
      </c>
      <c r="C222" s="61" t="s">
        <v>321</v>
      </c>
      <c r="D222" s="26">
        <v>3508.2324310000004</v>
      </c>
      <c r="E222" s="26">
        <v>2532.5634440399999</v>
      </c>
      <c r="F222" s="26">
        <v>7229.178269699999</v>
      </c>
      <c r="G222" s="26">
        <v>1873.4424872599998</v>
      </c>
      <c r="H222" s="26" t="s">
        <v>84</v>
      </c>
      <c r="I222" s="26">
        <v>1771.9079999999999</v>
      </c>
      <c r="J222" s="26" t="s">
        <v>84</v>
      </c>
      <c r="K222" s="26">
        <v>1107.9770000000001</v>
      </c>
      <c r="L222" s="76" t="s">
        <v>84</v>
      </c>
      <c r="M222" s="25">
        <f t="shared" si="37"/>
        <v>4753.3274872599995</v>
      </c>
      <c r="N222" s="88" t="s">
        <v>84</v>
      </c>
    </row>
    <row r="223" spans="1:14" s="86" customFormat="1" x14ac:dyDescent="0.25">
      <c r="A223" s="53" t="s">
        <v>125</v>
      </c>
      <c r="B223" s="5" t="s">
        <v>49</v>
      </c>
      <c r="C223" s="61" t="s">
        <v>321</v>
      </c>
      <c r="D223" s="26">
        <v>52.107124660000004</v>
      </c>
      <c r="E223" s="26">
        <v>7.5682514000000003</v>
      </c>
      <c r="F223" s="26">
        <v>6.4726784000000004</v>
      </c>
      <c r="G223" s="26">
        <v>8.0060000000000002</v>
      </c>
      <c r="H223" s="26" t="s">
        <v>84</v>
      </c>
      <c r="I223" s="26">
        <v>7.9080000000000004</v>
      </c>
      <c r="J223" s="26" t="s">
        <v>84</v>
      </c>
      <c r="K223" s="26">
        <v>7.9770000000000003</v>
      </c>
      <c r="L223" s="76" t="s">
        <v>84</v>
      </c>
      <c r="M223" s="25">
        <f t="shared" si="37"/>
        <v>23.891000000000002</v>
      </c>
      <c r="N223" s="88" t="s">
        <v>84</v>
      </c>
    </row>
    <row r="224" spans="1:14" s="86" customFormat="1" x14ac:dyDescent="0.25">
      <c r="A224" s="53" t="s">
        <v>126</v>
      </c>
      <c r="B224" s="5" t="s">
        <v>617</v>
      </c>
      <c r="C224" s="61" t="s">
        <v>321</v>
      </c>
      <c r="D224" s="26">
        <v>198</v>
      </c>
      <c r="E224" s="26">
        <v>1420.0135768099999</v>
      </c>
      <c r="F224" s="26">
        <v>4305.1386238899995</v>
      </c>
      <c r="G224" s="26">
        <v>1000</v>
      </c>
      <c r="H224" s="26" t="s">
        <v>84</v>
      </c>
      <c r="I224" s="26">
        <v>1100</v>
      </c>
      <c r="J224" s="26" t="s">
        <v>84</v>
      </c>
      <c r="K224" s="26">
        <v>1000</v>
      </c>
      <c r="L224" s="76" t="s">
        <v>84</v>
      </c>
      <c r="M224" s="25">
        <f t="shared" si="37"/>
        <v>3100</v>
      </c>
      <c r="N224" s="88" t="s">
        <v>84</v>
      </c>
    </row>
    <row r="225" spans="1:14" s="86" customFormat="1" x14ac:dyDescent="0.25">
      <c r="A225" s="53" t="s">
        <v>178</v>
      </c>
      <c r="B225" s="1" t="s">
        <v>666</v>
      </c>
      <c r="C225" s="61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 t="s">
        <v>84</v>
      </c>
      <c r="I225" s="26">
        <v>1000</v>
      </c>
      <c r="J225" s="26" t="s">
        <v>84</v>
      </c>
      <c r="K225" s="26">
        <f>K224</f>
        <v>1000</v>
      </c>
      <c r="L225" s="76" t="s">
        <v>84</v>
      </c>
      <c r="M225" s="25">
        <f t="shared" si="37"/>
        <v>3000</v>
      </c>
      <c r="N225" s="88" t="s">
        <v>84</v>
      </c>
    </row>
    <row r="226" spans="1:14" s="86" customFormat="1" x14ac:dyDescent="0.25">
      <c r="A226" s="53" t="s">
        <v>179</v>
      </c>
      <c r="B226" s="1" t="s">
        <v>676</v>
      </c>
      <c r="C226" s="61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 t="s">
        <v>84</v>
      </c>
      <c r="I226" s="25">
        <v>0</v>
      </c>
      <c r="J226" s="25" t="s">
        <v>84</v>
      </c>
      <c r="K226" s="25">
        <v>0</v>
      </c>
      <c r="L226" s="124" t="s">
        <v>84</v>
      </c>
      <c r="M226" s="25">
        <f t="shared" si="37"/>
        <v>0</v>
      </c>
      <c r="N226" s="88" t="s">
        <v>84</v>
      </c>
    </row>
    <row r="227" spans="1:14" s="86" customFormat="1" x14ac:dyDescent="0.25">
      <c r="A227" s="53" t="s">
        <v>214</v>
      </c>
      <c r="B227" s="1" t="s">
        <v>52</v>
      </c>
      <c r="C227" s="61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5" t="s">
        <v>84</v>
      </c>
      <c r="I227" s="26">
        <v>100</v>
      </c>
      <c r="J227" s="26" t="s">
        <v>84</v>
      </c>
      <c r="K227" s="25">
        <v>0</v>
      </c>
      <c r="L227" s="124" t="s">
        <v>84</v>
      </c>
      <c r="M227" s="25">
        <f t="shared" si="37"/>
        <v>100</v>
      </c>
      <c r="N227" s="88" t="s">
        <v>84</v>
      </c>
    </row>
    <row r="228" spans="1:14" s="86" customFormat="1" x14ac:dyDescent="0.25">
      <c r="A228" s="53" t="s">
        <v>127</v>
      </c>
      <c r="B228" s="5" t="s">
        <v>494</v>
      </c>
      <c r="C228" s="61" t="s">
        <v>321</v>
      </c>
      <c r="D228" s="26">
        <v>3258.12530634</v>
      </c>
      <c r="E228" s="26">
        <v>1104.98161583</v>
      </c>
      <c r="F228" s="26">
        <v>2917.56696741</v>
      </c>
      <c r="G228" s="26">
        <v>815.43648725999992</v>
      </c>
      <c r="H228" s="26" t="s">
        <v>84</v>
      </c>
      <c r="I228" s="26">
        <v>601</v>
      </c>
      <c r="J228" s="26" t="s">
        <v>84</v>
      </c>
      <c r="K228" s="26">
        <v>0</v>
      </c>
      <c r="L228" s="76" t="s">
        <v>84</v>
      </c>
      <c r="M228" s="25">
        <f t="shared" si="37"/>
        <v>1416.4364872599999</v>
      </c>
      <c r="N228" s="88" t="s">
        <v>84</v>
      </c>
    </row>
    <row r="229" spans="1:14" s="86" customFormat="1" ht="16.5" customHeight="1" x14ac:dyDescent="0.25">
      <c r="A229" s="53" t="s">
        <v>128</v>
      </c>
      <c r="B229" s="5" t="s">
        <v>618</v>
      </c>
      <c r="C229" s="61" t="s">
        <v>321</v>
      </c>
      <c r="D229" s="26">
        <v>0</v>
      </c>
      <c r="E229" s="26">
        <v>0</v>
      </c>
      <c r="F229" s="26">
        <v>0</v>
      </c>
      <c r="G229" s="26">
        <v>0</v>
      </c>
      <c r="H229" s="26" t="s">
        <v>84</v>
      </c>
      <c r="I229" s="26">
        <v>0</v>
      </c>
      <c r="J229" s="26" t="s">
        <v>84</v>
      </c>
      <c r="K229" s="26">
        <v>0</v>
      </c>
      <c r="L229" s="24" t="s">
        <v>84</v>
      </c>
      <c r="M229" s="26">
        <v>0</v>
      </c>
      <c r="N229" s="76" t="s">
        <v>84</v>
      </c>
    </row>
    <row r="230" spans="1:14" s="86" customFormat="1" x14ac:dyDescent="0.25">
      <c r="A230" s="53" t="s">
        <v>232</v>
      </c>
      <c r="B230" s="1" t="s">
        <v>238</v>
      </c>
      <c r="C230" s="61" t="s">
        <v>321</v>
      </c>
      <c r="D230" s="26">
        <v>0</v>
      </c>
      <c r="E230" s="26">
        <v>0</v>
      </c>
      <c r="F230" s="26">
        <v>0</v>
      </c>
      <c r="G230" s="26">
        <v>0</v>
      </c>
      <c r="H230" s="26" t="s">
        <v>84</v>
      </c>
      <c r="I230" s="26">
        <v>0</v>
      </c>
      <c r="J230" s="26" t="s">
        <v>84</v>
      </c>
      <c r="K230" s="26">
        <v>0</v>
      </c>
      <c r="L230" s="24" t="s">
        <v>84</v>
      </c>
      <c r="M230" s="26">
        <v>0</v>
      </c>
      <c r="N230" s="76" t="s">
        <v>84</v>
      </c>
    </row>
    <row r="231" spans="1:14" s="86" customFormat="1" x14ac:dyDescent="0.25">
      <c r="A231" s="53" t="s">
        <v>233</v>
      </c>
      <c r="B231" s="1" t="s">
        <v>667</v>
      </c>
      <c r="C231" s="61" t="s">
        <v>321</v>
      </c>
      <c r="D231" s="26">
        <v>0</v>
      </c>
      <c r="E231" s="26">
        <v>0</v>
      </c>
      <c r="F231" s="26">
        <v>0</v>
      </c>
      <c r="G231" s="26">
        <v>0</v>
      </c>
      <c r="H231" s="26" t="s">
        <v>84</v>
      </c>
      <c r="I231" s="26">
        <v>0</v>
      </c>
      <c r="J231" s="26" t="s">
        <v>84</v>
      </c>
      <c r="K231" s="26">
        <v>0</v>
      </c>
      <c r="L231" s="24" t="s">
        <v>84</v>
      </c>
      <c r="M231" s="26">
        <v>0</v>
      </c>
      <c r="N231" s="76" t="s">
        <v>84</v>
      </c>
    </row>
    <row r="232" spans="1:14" s="86" customFormat="1" x14ac:dyDescent="0.25">
      <c r="A232" s="53" t="s">
        <v>234</v>
      </c>
      <c r="B232" s="5" t="s">
        <v>212</v>
      </c>
      <c r="C232" s="61" t="s">
        <v>321</v>
      </c>
      <c r="D232" s="26">
        <v>0</v>
      </c>
      <c r="E232" s="26">
        <v>0</v>
      </c>
      <c r="F232" s="26">
        <v>0</v>
      </c>
      <c r="G232" s="26">
        <v>0</v>
      </c>
      <c r="H232" s="26" t="s">
        <v>84</v>
      </c>
      <c r="I232" s="26">
        <v>0</v>
      </c>
      <c r="J232" s="26" t="s">
        <v>84</v>
      </c>
      <c r="K232" s="26">
        <v>0</v>
      </c>
      <c r="L232" s="24" t="s">
        <v>84</v>
      </c>
      <c r="M232" s="26">
        <v>0</v>
      </c>
      <c r="N232" s="76" t="s">
        <v>84</v>
      </c>
    </row>
    <row r="233" spans="1:14" s="86" customFormat="1" x14ac:dyDescent="0.25">
      <c r="A233" s="53" t="s">
        <v>235</v>
      </c>
      <c r="B233" s="5" t="s">
        <v>213</v>
      </c>
      <c r="C233" s="61" t="s">
        <v>321</v>
      </c>
      <c r="D233" s="26">
        <v>0</v>
      </c>
      <c r="E233" s="26">
        <v>0</v>
      </c>
      <c r="F233" s="26">
        <v>0</v>
      </c>
      <c r="G233" s="26">
        <v>0</v>
      </c>
      <c r="H233" s="26" t="s">
        <v>84</v>
      </c>
      <c r="I233" s="26">
        <v>0</v>
      </c>
      <c r="J233" s="26" t="s">
        <v>84</v>
      </c>
      <c r="K233" s="26">
        <v>0</v>
      </c>
      <c r="L233" s="24" t="s">
        <v>84</v>
      </c>
      <c r="M233" s="26">
        <v>0</v>
      </c>
      <c r="N233" s="76" t="s">
        <v>84</v>
      </c>
    </row>
    <row r="234" spans="1:14" s="86" customFormat="1" x14ac:dyDescent="0.25">
      <c r="A234" s="53" t="s">
        <v>236</v>
      </c>
      <c r="B234" s="5" t="s">
        <v>668</v>
      </c>
      <c r="C234" s="61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49.999999999999773</v>
      </c>
      <c r="H234" s="26" t="s">
        <v>84</v>
      </c>
      <c r="I234" s="26">
        <f>I222-I223-I224-I228</f>
        <v>63</v>
      </c>
      <c r="J234" s="26" t="s">
        <v>84</v>
      </c>
      <c r="K234" s="26">
        <f>K222-K223-K224-K228</f>
        <v>100</v>
      </c>
      <c r="L234" s="76" t="s">
        <v>84</v>
      </c>
      <c r="M234" s="25">
        <f t="shared" ref="M234:M241" si="38">G234+I234+K234</f>
        <v>212.99999999999977</v>
      </c>
      <c r="N234" s="88" t="s">
        <v>84</v>
      </c>
    </row>
    <row r="235" spans="1:14" s="86" customFormat="1" x14ac:dyDescent="0.25">
      <c r="A235" s="53" t="s">
        <v>129</v>
      </c>
      <c r="B235" s="16" t="s">
        <v>619</v>
      </c>
      <c r="C235" s="61" t="s">
        <v>321</v>
      </c>
      <c r="D235" s="26">
        <v>200</v>
      </c>
      <c r="E235" s="26">
        <v>1030.01357682</v>
      </c>
      <c r="F235" s="26">
        <v>4260.1129832900006</v>
      </c>
      <c r="G235" s="26">
        <v>1632.9350734085008</v>
      </c>
      <c r="H235" s="26" t="s">
        <v>84</v>
      </c>
      <c r="I235" s="26">
        <v>2133.8128957504773</v>
      </c>
      <c r="J235" s="26" t="s">
        <v>84</v>
      </c>
      <c r="K235" s="26">
        <v>2060.2965108211197</v>
      </c>
      <c r="L235" s="76" t="s">
        <v>84</v>
      </c>
      <c r="M235" s="25">
        <f t="shared" si="38"/>
        <v>5827.0444799800971</v>
      </c>
      <c r="N235" s="88" t="s">
        <v>84</v>
      </c>
    </row>
    <row r="236" spans="1:14" s="86" customFormat="1" x14ac:dyDescent="0.25">
      <c r="A236" s="53" t="s">
        <v>130</v>
      </c>
      <c r="B236" s="5" t="s">
        <v>680</v>
      </c>
      <c r="C236" s="61" t="s">
        <v>321</v>
      </c>
      <c r="D236" s="26">
        <v>200</v>
      </c>
      <c r="E236" s="26">
        <v>1020.01357682</v>
      </c>
      <c r="F236" s="26">
        <v>4035.1386233000003</v>
      </c>
      <c r="G236" s="26">
        <v>1381</v>
      </c>
      <c r="H236" s="26" t="s">
        <v>84</v>
      </c>
      <c r="I236" s="26">
        <v>1389</v>
      </c>
      <c r="J236" s="26" t="s">
        <v>84</v>
      </c>
      <c r="K236" s="26">
        <v>1000</v>
      </c>
      <c r="L236" s="76" t="s">
        <v>84</v>
      </c>
      <c r="M236" s="25">
        <f t="shared" si="38"/>
        <v>3770</v>
      </c>
      <c r="N236" s="88" t="s">
        <v>84</v>
      </c>
    </row>
    <row r="237" spans="1:14" s="86" customFormat="1" x14ac:dyDescent="0.25">
      <c r="A237" s="53" t="s">
        <v>683</v>
      </c>
      <c r="B237" s="1" t="s">
        <v>666</v>
      </c>
      <c r="C237" s="61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 t="s">
        <v>84</v>
      </c>
      <c r="I237" s="26">
        <v>1000</v>
      </c>
      <c r="J237" s="26" t="s">
        <v>84</v>
      </c>
      <c r="K237" s="26">
        <f>K236</f>
        <v>1000</v>
      </c>
      <c r="L237" s="76" t="s">
        <v>84</v>
      </c>
      <c r="M237" s="25">
        <f t="shared" si="38"/>
        <v>3203</v>
      </c>
      <c r="N237" s="88" t="s">
        <v>84</v>
      </c>
    </row>
    <row r="238" spans="1:14" s="86" customFormat="1" x14ac:dyDescent="0.25">
      <c r="A238" s="53" t="s">
        <v>684</v>
      </c>
      <c r="B238" s="1" t="s">
        <v>676</v>
      </c>
      <c r="C238" s="61" t="s">
        <v>321</v>
      </c>
      <c r="D238" s="21">
        <v>0</v>
      </c>
      <c r="E238" s="25">
        <v>0</v>
      </c>
      <c r="F238" s="25">
        <f>F236-F239</f>
        <v>734.2386233000002</v>
      </c>
      <c r="G238" s="25">
        <v>178</v>
      </c>
      <c r="H238" s="25" t="s">
        <v>84</v>
      </c>
      <c r="I238" s="25">
        <v>289</v>
      </c>
      <c r="J238" s="25" t="s">
        <v>84</v>
      </c>
      <c r="K238" s="25">
        <v>0</v>
      </c>
      <c r="L238" s="124" t="s">
        <v>84</v>
      </c>
      <c r="M238" s="25">
        <f t="shared" si="38"/>
        <v>467</v>
      </c>
      <c r="N238" s="88" t="s">
        <v>84</v>
      </c>
    </row>
    <row r="239" spans="1:14" s="86" customFormat="1" x14ac:dyDescent="0.25">
      <c r="A239" s="53" t="s">
        <v>685</v>
      </c>
      <c r="B239" s="1" t="s">
        <v>52</v>
      </c>
      <c r="C239" s="61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5" t="s">
        <v>84</v>
      </c>
      <c r="I239" s="26">
        <v>100</v>
      </c>
      <c r="J239" s="26" t="s">
        <v>84</v>
      </c>
      <c r="K239" s="25">
        <v>0</v>
      </c>
      <c r="L239" s="124" t="s">
        <v>84</v>
      </c>
      <c r="M239" s="25">
        <f t="shared" si="38"/>
        <v>100</v>
      </c>
      <c r="N239" s="88" t="s">
        <v>84</v>
      </c>
    </row>
    <row r="240" spans="1:14" s="86" customFormat="1" x14ac:dyDescent="0.25">
      <c r="A240" s="53" t="s">
        <v>131</v>
      </c>
      <c r="B240" s="5" t="s">
        <v>7</v>
      </c>
      <c r="C240" s="61" t="s">
        <v>321</v>
      </c>
      <c r="D240" s="26">
        <v>0</v>
      </c>
      <c r="E240" s="26">
        <v>0</v>
      </c>
      <c r="F240" s="26">
        <v>202.67399999</v>
      </c>
      <c r="G240" s="26">
        <v>134.2354349385005</v>
      </c>
      <c r="H240" s="26" t="s">
        <v>84</v>
      </c>
      <c r="I240" s="26">
        <v>537.7128957504774</v>
      </c>
      <c r="J240" s="26" t="s">
        <v>84</v>
      </c>
      <c r="K240" s="26">
        <v>332.81481029112007</v>
      </c>
      <c r="L240" s="76" t="s">
        <v>84</v>
      </c>
      <c r="M240" s="25">
        <f t="shared" si="38"/>
        <v>1004.7631409800979</v>
      </c>
      <c r="N240" s="88" t="s">
        <v>84</v>
      </c>
    </row>
    <row r="241" spans="1:14" s="86" customFormat="1" x14ac:dyDescent="0.25">
      <c r="A241" s="53" t="s">
        <v>237</v>
      </c>
      <c r="B241" s="5" t="s">
        <v>669</v>
      </c>
      <c r="C241" s="61" t="s">
        <v>321</v>
      </c>
      <c r="D241" s="76">
        <v>0</v>
      </c>
      <c r="E241" s="76">
        <f>E235-E236-E240</f>
        <v>10</v>
      </c>
      <c r="F241" s="76">
        <f>F235-F236-F240</f>
        <v>22.300360000000268</v>
      </c>
      <c r="G241" s="76">
        <f>G235-G236-G240</f>
        <v>117.69963847000028</v>
      </c>
      <c r="H241" s="76" t="s">
        <v>84</v>
      </c>
      <c r="I241" s="76">
        <f>I235-I236-I240</f>
        <v>207.09999999999991</v>
      </c>
      <c r="J241" s="76" t="s">
        <v>84</v>
      </c>
      <c r="K241" s="76">
        <f>K235-K236-K240</f>
        <v>727.48170052999967</v>
      </c>
      <c r="L241" s="76" t="s">
        <v>84</v>
      </c>
      <c r="M241" s="25">
        <f t="shared" si="38"/>
        <v>1052.2813389999999</v>
      </c>
      <c r="N241" s="88" t="s">
        <v>84</v>
      </c>
    </row>
    <row r="242" spans="1:14" s="86" customFormat="1" ht="31.5" x14ac:dyDescent="0.25">
      <c r="A242" s="53" t="s">
        <v>132</v>
      </c>
      <c r="B242" s="16" t="s">
        <v>655</v>
      </c>
      <c r="C242" s="61" t="s">
        <v>321</v>
      </c>
      <c r="D242" s="26">
        <v>1248.7085798996004</v>
      </c>
      <c r="E242" s="26">
        <f t="shared" ref="E242:M242" si="39">E167-E185</f>
        <v>2165.3356090979978</v>
      </c>
      <c r="F242" s="26">
        <f t="shared" si="39"/>
        <v>2330.2664832870005</v>
      </c>
      <c r="G242" s="26">
        <f t="shared" si="39"/>
        <v>2289.4646669506437</v>
      </c>
      <c r="H242" s="26" t="s">
        <v>84</v>
      </c>
      <c r="I242" s="26">
        <f t="shared" si="39"/>
        <v>2001.1614303097558</v>
      </c>
      <c r="J242" s="26" t="s">
        <v>84</v>
      </c>
      <c r="K242" s="26">
        <f t="shared" si="39"/>
        <v>2642.8965747521434</v>
      </c>
      <c r="L242" s="76" t="s">
        <v>84</v>
      </c>
      <c r="M242" s="76">
        <f t="shared" si="39"/>
        <v>6933.5226720125465</v>
      </c>
      <c r="N242" s="42" t="s">
        <v>84</v>
      </c>
    </row>
    <row r="243" spans="1:14" s="86" customFormat="1" ht="31.5" x14ac:dyDescent="0.25">
      <c r="A243" s="53" t="s">
        <v>133</v>
      </c>
      <c r="B243" s="16" t="s">
        <v>670</v>
      </c>
      <c r="C243" s="61" t="s">
        <v>321</v>
      </c>
      <c r="D243" s="26">
        <v>-5610.3756373091901</v>
      </c>
      <c r="E243" s="26">
        <f t="shared" ref="E243:M243" si="40">E203-E210</f>
        <v>-3757.5804763159999</v>
      </c>
      <c r="F243" s="26">
        <f t="shared" si="40"/>
        <v>-5493.5057236600005</v>
      </c>
      <c r="G243" s="26">
        <f t="shared" si="40"/>
        <v>-2523.9678902156115</v>
      </c>
      <c r="H243" s="26" t="s">
        <v>84</v>
      </c>
      <c r="I243" s="26">
        <f t="shared" si="40"/>
        <v>-1622.9347469213669</v>
      </c>
      <c r="J243" s="26" t="s">
        <v>84</v>
      </c>
      <c r="K243" s="26">
        <f t="shared" si="40"/>
        <v>-1418.695499745834</v>
      </c>
      <c r="L243" s="76" t="s">
        <v>84</v>
      </c>
      <c r="M243" s="76">
        <f t="shared" si="40"/>
        <v>-5565.5981368828125</v>
      </c>
      <c r="N243" s="42" t="s">
        <v>84</v>
      </c>
    </row>
    <row r="244" spans="1:14" s="86" customFormat="1" x14ac:dyDescent="0.25">
      <c r="A244" s="53" t="s">
        <v>239</v>
      </c>
      <c r="B244" s="5" t="s">
        <v>671</v>
      </c>
      <c r="C244" s="61" t="s">
        <v>321</v>
      </c>
      <c r="D244" s="26">
        <v>-5610.3756373091901</v>
      </c>
      <c r="E244" s="26">
        <f t="shared" ref="E244:M244" si="41">E243</f>
        <v>-3757.5804763159999</v>
      </c>
      <c r="F244" s="26">
        <f t="shared" si="41"/>
        <v>-5493.5057236600005</v>
      </c>
      <c r="G244" s="26">
        <f t="shared" si="41"/>
        <v>-2523.9678902156115</v>
      </c>
      <c r="H244" s="26" t="s">
        <v>84</v>
      </c>
      <c r="I244" s="26">
        <f t="shared" si="41"/>
        <v>-1622.9347469213669</v>
      </c>
      <c r="J244" s="26" t="s">
        <v>84</v>
      </c>
      <c r="K244" s="26">
        <f t="shared" si="41"/>
        <v>-1418.695499745834</v>
      </c>
      <c r="L244" s="76" t="s">
        <v>84</v>
      </c>
      <c r="M244" s="76">
        <f t="shared" si="41"/>
        <v>-5565.5981368828125</v>
      </c>
      <c r="N244" s="42" t="s">
        <v>84</v>
      </c>
    </row>
    <row r="245" spans="1:14" s="86" customFormat="1" x14ac:dyDescent="0.25">
      <c r="A245" s="53" t="s">
        <v>240</v>
      </c>
      <c r="B245" s="5" t="s">
        <v>41</v>
      </c>
      <c r="C245" s="61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25" t="s">
        <v>84</v>
      </c>
      <c r="K245" s="25" t="s">
        <v>84</v>
      </c>
      <c r="L245" s="124" t="s">
        <v>84</v>
      </c>
      <c r="M245" s="124" t="s">
        <v>84</v>
      </c>
      <c r="N245" s="88" t="s">
        <v>84</v>
      </c>
    </row>
    <row r="246" spans="1:14" s="86" customFormat="1" ht="31.5" x14ac:dyDescent="0.25">
      <c r="A246" s="53" t="s">
        <v>134</v>
      </c>
      <c r="B246" s="16" t="s">
        <v>672</v>
      </c>
      <c r="C246" s="61" t="s">
        <v>321</v>
      </c>
      <c r="D246" s="26">
        <v>3308.2324310000004</v>
      </c>
      <c r="E246" s="26">
        <f t="shared" ref="E246:M246" si="42">E222-E235</f>
        <v>1502.5498672199999</v>
      </c>
      <c r="F246" s="26">
        <f t="shared" si="42"/>
        <v>2969.0652864099984</v>
      </c>
      <c r="G246" s="26">
        <f t="shared" si="42"/>
        <v>240.507413851499</v>
      </c>
      <c r="H246" s="26" t="s">
        <v>84</v>
      </c>
      <c r="I246" s="26">
        <f t="shared" si="42"/>
        <v>-361.90489575047741</v>
      </c>
      <c r="J246" s="26" t="s">
        <v>84</v>
      </c>
      <c r="K246" s="26">
        <f t="shared" si="42"/>
        <v>-952.31951082111959</v>
      </c>
      <c r="L246" s="76" t="s">
        <v>84</v>
      </c>
      <c r="M246" s="76">
        <f t="shared" si="42"/>
        <v>-1073.7169927200976</v>
      </c>
      <c r="N246" s="42" t="s">
        <v>84</v>
      </c>
    </row>
    <row r="247" spans="1:14" s="86" customFormat="1" x14ac:dyDescent="0.25">
      <c r="A247" s="53" t="s">
        <v>401</v>
      </c>
      <c r="B247" s="5" t="s">
        <v>439</v>
      </c>
      <c r="C247" s="61" t="s">
        <v>321</v>
      </c>
      <c r="D247" s="26">
        <v>-2</v>
      </c>
      <c r="E247" s="26">
        <f t="shared" ref="E247:M247" si="43">E224-E236</f>
        <v>399.99999998999988</v>
      </c>
      <c r="F247" s="26">
        <f t="shared" si="43"/>
        <v>270.00000058999922</v>
      </c>
      <c r="G247" s="26">
        <f t="shared" si="43"/>
        <v>-381</v>
      </c>
      <c r="H247" s="26" t="s">
        <v>84</v>
      </c>
      <c r="I247" s="26">
        <f t="shared" si="43"/>
        <v>-289</v>
      </c>
      <c r="J247" s="26" t="s">
        <v>84</v>
      </c>
      <c r="K247" s="26">
        <f t="shared" si="43"/>
        <v>0</v>
      </c>
      <c r="L247" s="76" t="s">
        <v>84</v>
      </c>
      <c r="M247" s="76">
        <f t="shared" si="43"/>
        <v>-670</v>
      </c>
      <c r="N247" s="42" t="s">
        <v>84</v>
      </c>
    </row>
    <row r="248" spans="1:14" s="86" customFormat="1" x14ac:dyDescent="0.25">
      <c r="A248" s="53" t="s">
        <v>402</v>
      </c>
      <c r="B248" s="5" t="s">
        <v>400</v>
      </c>
      <c r="C248" s="61" t="s">
        <v>321</v>
      </c>
      <c r="D248" s="26">
        <v>3310.2324310000004</v>
      </c>
      <c r="E248" s="26">
        <f t="shared" ref="E248:M248" si="44">E246-E247</f>
        <v>1102.54986723</v>
      </c>
      <c r="F248" s="26">
        <f t="shared" si="44"/>
        <v>2699.0652858199992</v>
      </c>
      <c r="G248" s="26">
        <f t="shared" si="44"/>
        <v>621.507413851499</v>
      </c>
      <c r="H248" s="26" t="s">
        <v>84</v>
      </c>
      <c r="I248" s="26">
        <f t="shared" si="44"/>
        <v>-72.904895750477408</v>
      </c>
      <c r="J248" s="26" t="s">
        <v>84</v>
      </c>
      <c r="K248" s="26">
        <f t="shared" si="44"/>
        <v>-952.31951082111959</v>
      </c>
      <c r="L248" s="76" t="s">
        <v>84</v>
      </c>
      <c r="M248" s="76">
        <f t="shared" si="44"/>
        <v>-403.71699272009755</v>
      </c>
      <c r="N248" s="42" t="s">
        <v>84</v>
      </c>
    </row>
    <row r="249" spans="1:14" s="86" customFormat="1" x14ac:dyDescent="0.25">
      <c r="A249" s="53" t="s">
        <v>135</v>
      </c>
      <c r="B249" s="16" t="s">
        <v>59</v>
      </c>
      <c r="C249" s="61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25" t="s">
        <v>84</v>
      </c>
      <c r="K249" s="25" t="s">
        <v>84</v>
      </c>
      <c r="L249" s="124" t="s">
        <v>84</v>
      </c>
      <c r="M249" s="124" t="s">
        <v>84</v>
      </c>
      <c r="N249" s="88" t="s">
        <v>84</v>
      </c>
    </row>
    <row r="250" spans="1:14" s="86" customFormat="1" ht="17.25" customHeight="1" x14ac:dyDescent="0.25">
      <c r="A250" s="53" t="s">
        <v>136</v>
      </c>
      <c r="B250" s="16" t="s">
        <v>656</v>
      </c>
      <c r="C250" s="61" t="s">
        <v>321</v>
      </c>
      <c r="D250" s="26">
        <v>-1053.4346264095893</v>
      </c>
      <c r="E250" s="26">
        <f t="shared" ref="E250:M250" si="45">E242+E243+E246</f>
        <v>-89.694999998002231</v>
      </c>
      <c r="F250" s="26">
        <f t="shared" si="45"/>
        <v>-194.17395396300162</v>
      </c>
      <c r="G250" s="26">
        <f t="shared" si="45"/>
        <v>6.0041905865311946</v>
      </c>
      <c r="H250" s="26" t="s">
        <v>84</v>
      </c>
      <c r="I250" s="26">
        <f t="shared" si="45"/>
        <v>16.321787637911484</v>
      </c>
      <c r="J250" s="26" t="s">
        <v>84</v>
      </c>
      <c r="K250" s="26">
        <f t="shared" si="45"/>
        <v>271.88156418518975</v>
      </c>
      <c r="L250" s="76" t="s">
        <v>84</v>
      </c>
      <c r="M250" s="76">
        <f t="shared" si="45"/>
        <v>294.20754240963652</v>
      </c>
      <c r="N250" s="42" t="s">
        <v>84</v>
      </c>
    </row>
    <row r="251" spans="1:14" s="86" customFormat="1" x14ac:dyDescent="0.25">
      <c r="A251" s="53" t="s">
        <v>137</v>
      </c>
      <c r="B251" s="16" t="s">
        <v>2</v>
      </c>
      <c r="C251" s="61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307.41639540747497</v>
      </c>
      <c r="H251" s="26" t="s">
        <v>84</v>
      </c>
      <c r="I251" s="26">
        <f>G252</f>
        <v>313.42058599400616</v>
      </c>
      <c r="J251" s="26" t="s">
        <v>84</v>
      </c>
      <c r="K251" s="26">
        <f>I252</f>
        <v>329.74237363191764</v>
      </c>
      <c r="L251" s="76" t="s">
        <v>84</v>
      </c>
      <c r="M251" s="76">
        <f>G251</f>
        <v>307.41639540747497</v>
      </c>
      <c r="N251" s="42" t="s">
        <v>84</v>
      </c>
    </row>
    <row r="252" spans="1:14" s="86" customFormat="1" ht="16.5" thickBot="1" x14ac:dyDescent="0.3">
      <c r="A252" s="54" t="s">
        <v>138</v>
      </c>
      <c r="B252" s="17" t="s">
        <v>3</v>
      </c>
      <c r="C252" s="75" t="s">
        <v>321</v>
      </c>
      <c r="D252" s="78">
        <v>591.28534936847882</v>
      </c>
      <c r="E252" s="78">
        <f>E251+E250</f>
        <v>501.59034937047659</v>
      </c>
      <c r="F252" s="78">
        <f>F251+F250</f>
        <v>307.41639540747497</v>
      </c>
      <c r="G252" s="78">
        <f>G251+G250</f>
        <v>313.42058599400616</v>
      </c>
      <c r="H252" s="78" t="s">
        <v>84</v>
      </c>
      <c r="I252" s="78">
        <f>I251+I250</f>
        <v>329.74237363191764</v>
      </c>
      <c r="J252" s="78" t="s">
        <v>84</v>
      </c>
      <c r="K252" s="78">
        <f>K251+K250</f>
        <v>601.62393781710739</v>
      </c>
      <c r="L252" s="129" t="s">
        <v>84</v>
      </c>
      <c r="M252" s="129">
        <f>K252</f>
        <v>601.62393781710739</v>
      </c>
      <c r="N252" s="49" t="s">
        <v>84</v>
      </c>
    </row>
    <row r="253" spans="1:14" s="86" customFormat="1" x14ac:dyDescent="0.25">
      <c r="A253" s="52" t="s">
        <v>141</v>
      </c>
      <c r="B253" s="15" t="s">
        <v>440</v>
      </c>
      <c r="C253" s="74"/>
      <c r="D253" s="79"/>
      <c r="E253" s="79"/>
      <c r="F253" s="79"/>
      <c r="G253" s="79"/>
      <c r="H253" s="79"/>
      <c r="I253" s="79"/>
      <c r="J253" s="79"/>
      <c r="K253" s="79"/>
      <c r="L253" s="130"/>
      <c r="M253" s="146"/>
      <c r="N253" s="95"/>
    </row>
    <row r="254" spans="1:14" s="86" customFormat="1" x14ac:dyDescent="0.25">
      <c r="A254" s="53" t="s">
        <v>142</v>
      </c>
      <c r="B254" s="5" t="s">
        <v>620</v>
      </c>
      <c r="C254" s="61" t="s">
        <v>321</v>
      </c>
      <c r="D254" s="26">
        <v>1299.4435800000001</v>
      </c>
      <c r="E254" s="26">
        <v>1180.9010000000001</v>
      </c>
      <c r="F254" s="26">
        <v>1030.0540000000019</v>
      </c>
      <c r="G254" s="26">
        <v>1475.7995542413664</v>
      </c>
      <c r="H254" s="26" t="s">
        <v>84</v>
      </c>
      <c r="I254" s="26">
        <v>1234.0026629331153</v>
      </c>
      <c r="J254" s="26" t="s">
        <v>84</v>
      </c>
      <c r="K254" s="26">
        <v>1125.3725220611132</v>
      </c>
      <c r="L254" s="76" t="s">
        <v>84</v>
      </c>
      <c r="M254" s="124">
        <f>K254</f>
        <v>1125.3725220611132</v>
      </c>
      <c r="N254" s="88" t="s">
        <v>84</v>
      </c>
    </row>
    <row r="255" spans="1:14" s="86" customFormat="1" ht="31.5" customHeight="1" x14ac:dyDescent="0.25">
      <c r="A255" s="53" t="s">
        <v>241</v>
      </c>
      <c r="B255" s="1" t="s">
        <v>621</v>
      </c>
      <c r="C255" s="61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25" t="s">
        <v>84</v>
      </c>
      <c r="K255" s="25" t="s">
        <v>84</v>
      </c>
      <c r="L255" s="124" t="s">
        <v>84</v>
      </c>
      <c r="M255" s="124" t="s">
        <v>84</v>
      </c>
      <c r="N255" s="88" t="s">
        <v>84</v>
      </c>
    </row>
    <row r="256" spans="1:14" s="86" customFormat="1" ht="3" hidden="1" customHeight="1" x14ac:dyDescent="0.25">
      <c r="A256" s="53" t="s">
        <v>242</v>
      </c>
      <c r="B256" s="6" t="s">
        <v>53</v>
      </c>
      <c r="C256" s="61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25" t="s">
        <v>84</v>
      </c>
      <c r="K256" s="25" t="s">
        <v>84</v>
      </c>
      <c r="L256" s="124" t="s">
        <v>84</v>
      </c>
      <c r="M256" s="124" t="s">
        <v>84</v>
      </c>
      <c r="N256" s="88" t="s">
        <v>84</v>
      </c>
    </row>
    <row r="257" spans="1:14" s="86" customFormat="1" ht="31.5" x14ac:dyDescent="0.25">
      <c r="A257" s="53" t="s">
        <v>467</v>
      </c>
      <c r="B257" s="6" t="s">
        <v>478</v>
      </c>
      <c r="C257" s="61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25" t="s">
        <v>84</v>
      </c>
      <c r="K257" s="25" t="s">
        <v>84</v>
      </c>
      <c r="L257" s="124" t="s">
        <v>84</v>
      </c>
      <c r="M257" s="124" t="s">
        <v>84</v>
      </c>
      <c r="N257" s="88" t="s">
        <v>84</v>
      </c>
    </row>
    <row r="258" spans="1:14" s="86" customFormat="1" ht="15.75" hidden="1" customHeight="1" x14ac:dyDescent="0.25">
      <c r="A258" s="53" t="s">
        <v>468</v>
      </c>
      <c r="B258" s="9" t="s">
        <v>53</v>
      </c>
      <c r="C258" s="61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25" t="s">
        <v>84</v>
      </c>
      <c r="K258" s="25" t="s">
        <v>84</v>
      </c>
      <c r="L258" s="124" t="s">
        <v>84</v>
      </c>
      <c r="M258" s="124" t="s">
        <v>84</v>
      </c>
      <c r="N258" s="88" t="s">
        <v>84</v>
      </c>
    </row>
    <row r="259" spans="1:14" s="86" customFormat="1" ht="31.5" x14ac:dyDescent="0.25">
      <c r="A259" s="53" t="s">
        <v>469</v>
      </c>
      <c r="B259" s="6" t="s">
        <v>475</v>
      </c>
      <c r="C259" s="61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25" t="s">
        <v>84</v>
      </c>
      <c r="K259" s="25" t="s">
        <v>84</v>
      </c>
      <c r="L259" s="124" t="s">
        <v>84</v>
      </c>
      <c r="M259" s="124" t="s">
        <v>84</v>
      </c>
      <c r="N259" s="88" t="s">
        <v>84</v>
      </c>
    </row>
    <row r="260" spans="1:14" s="86" customFormat="1" ht="15.75" hidden="1" customHeight="1" x14ac:dyDescent="0.25">
      <c r="A260" s="53" t="s">
        <v>470</v>
      </c>
      <c r="B260" s="9" t="s">
        <v>53</v>
      </c>
      <c r="C260" s="61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25" t="s">
        <v>84</v>
      </c>
      <c r="K260" s="25" t="s">
        <v>84</v>
      </c>
      <c r="L260" s="124" t="s">
        <v>84</v>
      </c>
      <c r="M260" s="124" t="s">
        <v>84</v>
      </c>
      <c r="N260" s="88" t="s">
        <v>84</v>
      </c>
    </row>
    <row r="261" spans="1:14" s="86" customFormat="1" ht="31.5" x14ac:dyDescent="0.25">
      <c r="A261" s="53" t="s">
        <v>577</v>
      </c>
      <c r="B261" s="6" t="s">
        <v>460</v>
      </c>
      <c r="C261" s="61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25" t="s">
        <v>84</v>
      </c>
      <c r="K261" s="25" t="s">
        <v>84</v>
      </c>
      <c r="L261" s="124" t="s">
        <v>84</v>
      </c>
      <c r="M261" s="124" t="s">
        <v>84</v>
      </c>
      <c r="N261" s="88" t="s">
        <v>84</v>
      </c>
    </row>
    <row r="262" spans="1:14" s="86" customFormat="1" ht="15.75" hidden="1" customHeight="1" x14ac:dyDescent="0.25">
      <c r="A262" s="53" t="s">
        <v>578</v>
      </c>
      <c r="B262" s="9" t="s">
        <v>53</v>
      </c>
      <c r="C262" s="61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25" t="s">
        <v>84</v>
      </c>
      <c r="K262" s="25" t="s">
        <v>84</v>
      </c>
      <c r="L262" s="124" t="s">
        <v>84</v>
      </c>
      <c r="M262" s="124" t="s">
        <v>84</v>
      </c>
      <c r="N262" s="88" t="s">
        <v>84</v>
      </c>
    </row>
    <row r="263" spans="1:14" s="86" customFormat="1" x14ac:dyDescent="0.25">
      <c r="A263" s="53" t="s">
        <v>243</v>
      </c>
      <c r="B263" s="1" t="s">
        <v>646</v>
      </c>
      <c r="C263" s="61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25" t="s">
        <v>84</v>
      </c>
      <c r="K263" s="25" t="s">
        <v>84</v>
      </c>
      <c r="L263" s="124" t="s">
        <v>84</v>
      </c>
      <c r="M263" s="124" t="s">
        <v>84</v>
      </c>
      <c r="N263" s="88" t="s">
        <v>84</v>
      </c>
    </row>
    <row r="264" spans="1:14" s="86" customFormat="1" ht="15.75" hidden="1" customHeight="1" x14ac:dyDescent="0.25">
      <c r="A264" s="53" t="s">
        <v>244</v>
      </c>
      <c r="B264" s="6" t="s">
        <v>53</v>
      </c>
      <c r="C264" s="61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25" t="s">
        <v>84</v>
      </c>
      <c r="K264" s="25" t="s">
        <v>84</v>
      </c>
      <c r="L264" s="124" t="s">
        <v>84</v>
      </c>
      <c r="M264" s="124" t="str">
        <f>F264</f>
        <v>-</v>
      </c>
      <c r="N264" s="88" t="s">
        <v>84</v>
      </c>
    </row>
    <row r="265" spans="1:14" s="86" customFormat="1" x14ac:dyDescent="0.25">
      <c r="A265" s="53" t="s">
        <v>350</v>
      </c>
      <c r="B265" s="4" t="s">
        <v>318</v>
      </c>
      <c r="C265" s="61" t="s">
        <v>321</v>
      </c>
      <c r="D265" s="26">
        <v>153.06258</v>
      </c>
      <c r="E265" s="26">
        <v>250.369</v>
      </c>
      <c r="F265" s="26">
        <v>168.27416022768801</v>
      </c>
      <c r="G265" s="26">
        <v>180.32218685443326</v>
      </c>
      <c r="H265" s="26" t="s">
        <v>84</v>
      </c>
      <c r="I265" s="26">
        <v>180.1942993625151</v>
      </c>
      <c r="J265" s="26" t="s">
        <v>84</v>
      </c>
      <c r="K265" s="26">
        <v>180.19429936251325</v>
      </c>
      <c r="L265" s="76" t="s">
        <v>84</v>
      </c>
      <c r="M265" s="124">
        <f>K265</f>
        <v>180.19429936251325</v>
      </c>
      <c r="N265" s="88" t="s">
        <v>84</v>
      </c>
    </row>
    <row r="266" spans="1:14" s="86" customFormat="1" ht="15.75" hidden="1" customHeight="1" x14ac:dyDescent="0.25">
      <c r="A266" s="53" t="s">
        <v>351</v>
      </c>
      <c r="B266" s="6" t="s">
        <v>53</v>
      </c>
      <c r="C266" s="61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25" t="s">
        <v>84</v>
      </c>
      <c r="K266" s="25" t="s">
        <v>84</v>
      </c>
      <c r="L266" s="124" t="s">
        <v>84</v>
      </c>
      <c r="M266" s="124" t="str">
        <f>F266</f>
        <v>-</v>
      </c>
      <c r="N266" s="88" t="s">
        <v>84</v>
      </c>
    </row>
    <row r="267" spans="1:14" s="86" customFormat="1" x14ac:dyDescent="0.25">
      <c r="A267" s="53" t="s">
        <v>352</v>
      </c>
      <c r="B267" s="4" t="s">
        <v>640</v>
      </c>
      <c r="C267" s="61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25" t="s">
        <v>84</v>
      </c>
      <c r="K267" s="25" t="s">
        <v>84</v>
      </c>
      <c r="L267" s="124" t="s">
        <v>84</v>
      </c>
      <c r="M267" s="124" t="s">
        <v>84</v>
      </c>
      <c r="N267" s="88" t="s">
        <v>84</v>
      </c>
    </row>
    <row r="268" spans="1:14" s="86" customFormat="1" ht="15.75" hidden="1" customHeight="1" x14ac:dyDescent="0.25">
      <c r="A268" s="53" t="s">
        <v>353</v>
      </c>
      <c r="B268" s="6" t="s">
        <v>53</v>
      </c>
      <c r="C268" s="61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25" t="s">
        <v>84</v>
      </c>
      <c r="K268" s="25" t="s">
        <v>84</v>
      </c>
      <c r="L268" s="124" t="s">
        <v>84</v>
      </c>
      <c r="M268" s="124" t="str">
        <f>F268</f>
        <v>-</v>
      </c>
      <c r="N268" s="88" t="s">
        <v>84</v>
      </c>
    </row>
    <row r="269" spans="1:14" s="86" customFormat="1" x14ac:dyDescent="0.25">
      <c r="A269" s="53" t="s">
        <v>354</v>
      </c>
      <c r="B269" s="4" t="s">
        <v>319</v>
      </c>
      <c r="C269" s="61" t="s">
        <v>321</v>
      </c>
      <c r="D269" s="76">
        <v>78.775000000000006</v>
      </c>
      <c r="E269" s="76">
        <v>144.45599999999999</v>
      </c>
      <c r="F269" s="76">
        <v>123.74677383000001</v>
      </c>
      <c r="G269" s="76">
        <v>565.82416056</v>
      </c>
      <c r="H269" s="76" t="s">
        <v>84</v>
      </c>
      <c r="I269" s="76">
        <v>492.01547390000007</v>
      </c>
      <c r="J269" s="76" t="s">
        <v>84</v>
      </c>
      <c r="K269" s="76">
        <v>487.69194420400004</v>
      </c>
      <c r="L269" s="76" t="s">
        <v>84</v>
      </c>
      <c r="M269" s="124">
        <f>K269</f>
        <v>487.69194420400004</v>
      </c>
      <c r="N269" s="88" t="s">
        <v>84</v>
      </c>
    </row>
    <row r="270" spans="1:14" s="86" customFormat="1" hidden="1" x14ac:dyDescent="0.25">
      <c r="A270" s="53" t="s">
        <v>355</v>
      </c>
      <c r="B270" s="6" t="s">
        <v>53</v>
      </c>
      <c r="C270" s="61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25" t="s">
        <v>84</v>
      </c>
      <c r="K270" s="25" t="s">
        <v>84</v>
      </c>
      <c r="L270" s="124" t="s">
        <v>84</v>
      </c>
      <c r="M270" s="124" t="str">
        <f>F270</f>
        <v>-</v>
      </c>
      <c r="N270" s="88" t="s">
        <v>84</v>
      </c>
    </row>
    <row r="271" spans="1:14" s="86" customFormat="1" ht="15.75" customHeight="1" x14ac:dyDescent="0.25">
      <c r="A271" s="53" t="s">
        <v>471</v>
      </c>
      <c r="B271" s="4" t="s">
        <v>320</v>
      </c>
      <c r="C271" s="61" t="s">
        <v>321</v>
      </c>
      <c r="D271" s="21">
        <v>2.782</v>
      </c>
      <c r="E271" s="26">
        <v>1.8149999999999999</v>
      </c>
      <c r="F271" s="25" t="s">
        <v>84</v>
      </c>
      <c r="G271" s="25" t="s">
        <v>84</v>
      </c>
      <c r="H271" s="25" t="s">
        <v>84</v>
      </c>
      <c r="I271" s="25" t="s">
        <v>84</v>
      </c>
      <c r="J271" s="25" t="s">
        <v>84</v>
      </c>
      <c r="K271" s="25" t="s">
        <v>84</v>
      </c>
      <c r="L271" s="25" t="s">
        <v>84</v>
      </c>
      <c r="M271" s="124" t="s">
        <v>84</v>
      </c>
      <c r="N271" s="25" t="s">
        <v>84</v>
      </c>
    </row>
    <row r="272" spans="1:14" s="86" customFormat="1" ht="15.75" hidden="1" customHeight="1" x14ac:dyDescent="0.25">
      <c r="A272" s="53" t="s">
        <v>356</v>
      </c>
      <c r="B272" s="6" t="s">
        <v>53</v>
      </c>
      <c r="C272" s="61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25" t="s">
        <v>84</v>
      </c>
      <c r="K272" s="25" t="s">
        <v>84</v>
      </c>
      <c r="L272" s="124" t="s">
        <v>84</v>
      </c>
      <c r="M272" s="124" t="s">
        <v>84</v>
      </c>
      <c r="N272" s="88" t="s">
        <v>84</v>
      </c>
    </row>
    <row r="273" spans="1:14" s="86" customFormat="1" x14ac:dyDescent="0.25">
      <c r="A273" s="53" t="s">
        <v>471</v>
      </c>
      <c r="B273" s="4" t="s">
        <v>647</v>
      </c>
      <c r="C273" s="61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25" t="s">
        <v>84</v>
      </c>
      <c r="K273" s="25" t="s">
        <v>84</v>
      </c>
      <c r="L273" s="124" t="s">
        <v>84</v>
      </c>
      <c r="M273" s="124" t="s">
        <v>84</v>
      </c>
      <c r="N273" s="88" t="s">
        <v>84</v>
      </c>
    </row>
    <row r="274" spans="1:14" s="86" customFormat="1" ht="15.75" hidden="1" customHeight="1" x14ac:dyDescent="0.25">
      <c r="A274" s="53" t="s">
        <v>357</v>
      </c>
      <c r="B274" s="6" t="s">
        <v>53</v>
      </c>
      <c r="C274" s="61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25" t="s">
        <v>84</v>
      </c>
      <c r="K274" s="25" t="s">
        <v>84</v>
      </c>
      <c r="L274" s="124" t="s">
        <v>84</v>
      </c>
      <c r="M274" s="124" t="s">
        <v>84</v>
      </c>
      <c r="N274" s="88" t="s">
        <v>84</v>
      </c>
    </row>
    <row r="275" spans="1:14" s="86" customFormat="1" ht="31.5" x14ac:dyDescent="0.25">
      <c r="A275" s="53" t="s">
        <v>358</v>
      </c>
      <c r="B275" s="1" t="s">
        <v>622</v>
      </c>
      <c r="C275" s="61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25" t="s">
        <v>84</v>
      </c>
      <c r="K275" s="25" t="s">
        <v>84</v>
      </c>
      <c r="L275" s="124" t="s">
        <v>84</v>
      </c>
      <c r="M275" s="124" t="s">
        <v>84</v>
      </c>
      <c r="N275" s="88" t="s">
        <v>84</v>
      </c>
    </row>
    <row r="276" spans="1:14" s="86" customFormat="1" ht="15.75" hidden="1" customHeight="1" x14ac:dyDescent="0.25">
      <c r="A276" s="53" t="s">
        <v>359</v>
      </c>
      <c r="B276" s="6" t="s">
        <v>53</v>
      </c>
      <c r="C276" s="61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25" t="s">
        <v>84</v>
      </c>
      <c r="K276" s="25" t="s">
        <v>84</v>
      </c>
      <c r="L276" s="124" t="s">
        <v>84</v>
      </c>
      <c r="M276" s="124" t="s">
        <v>84</v>
      </c>
      <c r="N276" s="88" t="s">
        <v>84</v>
      </c>
    </row>
    <row r="277" spans="1:14" s="86" customFormat="1" x14ac:dyDescent="0.25">
      <c r="A277" s="53" t="s">
        <v>579</v>
      </c>
      <c r="B277" s="6" t="s">
        <v>215</v>
      </c>
      <c r="C277" s="61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25" t="s">
        <v>84</v>
      </c>
      <c r="K277" s="25" t="s">
        <v>84</v>
      </c>
      <c r="L277" s="124" t="s">
        <v>84</v>
      </c>
      <c r="M277" s="124" t="s">
        <v>84</v>
      </c>
      <c r="N277" s="88" t="s">
        <v>84</v>
      </c>
    </row>
    <row r="278" spans="1:14" s="86" customFormat="1" ht="15.75" hidden="1" customHeight="1" x14ac:dyDescent="0.25">
      <c r="A278" s="53" t="s">
        <v>581</v>
      </c>
      <c r="B278" s="9" t="s">
        <v>53</v>
      </c>
      <c r="C278" s="61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25" t="s">
        <v>84</v>
      </c>
      <c r="K278" s="25" t="s">
        <v>84</v>
      </c>
      <c r="L278" s="124" t="s">
        <v>84</v>
      </c>
      <c r="M278" s="124" t="s">
        <v>84</v>
      </c>
      <c r="N278" s="88" t="s">
        <v>84</v>
      </c>
    </row>
    <row r="279" spans="1:14" s="86" customFormat="1" x14ac:dyDescent="0.25">
      <c r="A279" s="53" t="s">
        <v>580</v>
      </c>
      <c r="B279" s="6" t="s">
        <v>203</v>
      </c>
      <c r="C279" s="61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25" t="s">
        <v>84</v>
      </c>
      <c r="K279" s="25" t="s">
        <v>84</v>
      </c>
      <c r="L279" s="124" t="s">
        <v>84</v>
      </c>
      <c r="M279" s="124" t="s">
        <v>84</v>
      </c>
      <c r="N279" s="88" t="s">
        <v>84</v>
      </c>
    </row>
    <row r="280" spans="1:14" s="86" customFormat="1" ht="15.75" hidden="1" customHeight="1" x14ac:dyDescent="0.25">
      <c r="A280" s="53" t="s">
        <v>582</v>
      </c>
      <c r="B280" s="9" t="s">
        <v>53</v>
      </c>
      <c r="C280" s="61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25" t="s">
        <v>84</v>
      </c>
      <c r="K280" s="25" t="s">
        <v>84</v>
      </c>
      <c r="L280" s="124" t="s">
        <v>84</v>
      </c>
      <c r="M280" s="124" t="str">
        <f>F280</f>
        <v>-</v>
      </c>
      <c r="N280" s="88" t="s">
        <v>84</v>
      </c>
    </row>
    <row r="281" spans="1:14" s="86" customFormat="1" x14ac:dyDescent="0.25">
      <c r="A281" s="53" t="s">
        <v>360</v>
      </c>
      <c r="B281" s="1" t="s">
        <v>368</v>
      </c>
      <c r="C281" s="61" t="s">
        <v>321</v>
      </c>
      <c r="D281" s="76">
        <v>1064.8240000000001</v>
      </c>
      <c r="E281" s="76">
        <f>E254-E265-E269-E271</f>
        <v>784.26099999999997</v>
      </c>
      <c r="F281" s="76">
        <f>F254-F265-F269</f>
        <v>738.03306594231378</v>
      </c>
      <c r="G281" s="76">
        <f t="shared" ref="G281:M281" si="46">G254-G265-G269</f>
        <v>729.65320682693311</v>
      </c>
      <c r="H281" s="76" t="s">
        <v>84</v>
      </c>
      <c r="I281" s="76">
        <f t="shared" si="46"/>
        <v>561.79288967060018</v>
      </c>
      <c r="J281" s="76" t="s">
        <v>84</v>
      </c>
      <c r="K281" s="76">
        <f t="shared" si="46"/>
        <v>457.4862784945999</v>
      </c>
      <c r="L281" s="76" t="s">
        <v>84</v>
      </c>
      <c r="M281" s="76">
        <f t="shared" si="46"/>
        <v>457.4862784945999</v>
      </c>
      <c r="N281" s="76" t="s">
        <v>84</v>
      </c>
    </row>
    <row r="282" spans="1:14" s="86" customFormat="1" ht="15.75" customHeight="1" x14ac:dyDescent="0.25">
      <c r="A282" s="53" t="s">
        <v>361</v>
      </c>
      <c r="B282" s="6" t="s">
        <v>53</v>
      </c>
      <c r="C282" s="61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25" t="s">
        <v>84</v>
      </c>
      <c r="K282" s="25" t="s">
        <v>84</v>
      </c>
      <c r="L282" s="124" t="s">
        <v>84</v>
      </c>
      <c r="M282" s="124" t="str">
        <f>F282</f>
        <v>-</v>
      </c>
      <c r="N282" s="88" t="s">
        <v>84</v>
      </c>
    </row>
    <row r="283" spans="1:14" s="86" customFormat="1" x14ac:dyDescent="0.25">
      <c r="A283" s="53" t="s">
        <v>143</v>
      </c>
      <c r="B283" s="5" t="s">
        <v>623</v>
      </c>
      <c r="C283" s="61" t="s">
        <v>321</v>
      </c>
      <c r="D283" s="26">
        <v>5451.7972349299998</v>
      </c>
      <c r="E283" s="26">
        <v>5051.2120000000004</v>
      </c>
      <c r="F283" s="26">
        <v>3961.3641368399999</v>
      </c>
      <c r="G283" s="26">
        <v>3310.2864854197487</v>
      </c>
      <c r="H283" s="26" t="s">
        <v>84</v>
      </c>
      <c r="I283" s="26">
        <v>2692.8501676484257</v>
      </c>
      <c r="J283" s="26" t="s">
        <v>84</v>
      </c>
      <c r="K283" s="26">
        <v>1759.2569002696059</v>
      </c>
      <c r="L283" s="76" t="s">
        <v>84</v>
      </c>
      <c r="M283" s="124">
        <f>K283</f>
        <v>1759.2569002696059</v>
      </c>
      <c r="N283" s="88" t="s">
        <v>84</v>
      </c>
    </row>
    <row r="284" spans="1:14" s="86" customFormat="1" x14ac:dyDescent="0.25">
      <c r="A284" s="53" t="s">
        <v>245</v>
      </c>
      <c r="B284" s="1" t="s">
        <v>139</v>
      </c>
      <c r="C284" s="61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25" t="s">
        <v>84</v>
      </c>
      <c r="K284" s="25" t="s">
        <v>84</v>
      </c>
      <c r="L284" s="124" t="s">
        <v>84</v>
      </c>
      <c r="M284" s="124" t="s">
        <v>84</v>
      </c>
      <c r="N284" s="88" t="s">
        <v>84</v>
      </c>
    </row>
    <row r="285" spans="1:14" s="86" customFormat="1" ht="15.75" hidden="1" customHeight="1" x14ac:dyDescent="0.25">
      <c r="A285" s="53" t="s">
        <v>246</v>
      </c>
      <c r="B285" s="6" t="s">
        <v>53</v>
      </c>
      <c r="C285" s="61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25" t="s">
        <v>84</v>
      </c>
      <c r="K285" s="25" t="s">
        <v>84</v>
      </c>
      <c r="L285" s="124" t="s">
        <v>84</v>
      </c>
      <c r="M285" s="124" t="str">
        <f>F285</f>
        <v>-</v>
      </c>
      <c r="N285" s="88" t="s">
        <v>84</v>
      </c>
    </row>
    <row r="286" spans="1:14" s="86" customFormat="1" x14ac:dyDescent="0.25">
      <c r="A286" s="53" t="s">
        <v>247</v>
      </c>
      <c r="B286" s="1" t="s">
        <v>624</v>
      </c>
      <c r="C286" s="61" t="s">
        <v>321</v>
      </c>
      <c r="D286" s="76">
        <v>0</v>
      </c>
      <c r="E286" s="76">
        <v>0</v>
      </c>
      <c r="F286" s="76">
        <v>64.008625860000109</v>
      </c>
      <c r="G286" s="76">
        <v>62.466474302000044</v>
      </c>
      <c r="H286" s="76" t="s">
        <v>84</v>
      </c>
      <c r="I286" s="76">
        <v>52.683401242000201</v>
      </c>
      <c r="J286" s="76" t="s">
        <v>84</v>
      </c>
      <c r="K286" s="76">
        <v>54.633233486000137</v>
      </c>
      <c r="L286" s="76" t="s">
        <v>84</v>
      </c>
      <c r="M286" s="124">
        <f>K286</f>
        <v>54.633233486000137</v>
      </c>
      <c r="N286" s="88" t="s">
        <v>84</v>
      </c>
    </row>
    <row r="287" spans="1:14" s="86" customFormat="1" x14ac:dyDescent="0.25">
      <c r="A287" s="53" t="s">
        <v>249</v>
      </c>
      <c r="B287" s="6" t="s">
        <v>210</v>
      </c>
      <c r="C287" s="61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25" t="s">
        <v>84</v>
      </c>
      <c r="K287" s="25" t="s">
        <v>84</v>
      </c>
      <c r="L287" s="124" t="s">
        <v>84</v>
      </c>
      <c r="M287" s="124" t="s">
        <v>84</v>
      </c>
      <c r="N287" s="88" t="s">
        <v>84</v>
      </c>
    </row>
    <row r="288" spans="1:14" s="86" customFormat="1" ht="15.75" hidden="1" customHeight="1" x14ac:dyDescent="0.25">
      <c r="A288" s="53" t="s">
        <v>250</v>
      </c>
      <c r="B288" s="9" t="s">
        <v>53</v>
      </c>
      <c r="C288" s="61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25" t="s">
        <v>84</v>
      </c>
      <c r="K288" s="25" t="s">
        <v>84</v>
      </c>
      <c r="L288" s="124" t="s">
        <v>84</v>
      </c>
      <c r="M288" s="124" t="s">
        <v>84</v>
      </c>
      <c r="N288" s="88" t="s">
        <v>84</v>
      </c>
    </row>
    <row r="289" spans="1:14" s="86" customFormat="1" x14ac:dyDescent="0.25">
      <c r="A289" s="53" t="s">
        <v>251</v>
      </c>
      <c r="B289" s="6" t="s">
        <v>271</v>
      </c>
      <c r="C289" s="61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25" t="s">
        <v>84</v>
      </c>
      <c r="K289" s="25" t="s">
        <v>84</v>
      </c>
      <c r="L289" s="124" t="s">
        <v>84</v>
      </c>
      <c r="M289" s="124" t="s">
        <v>84</v>
      </c>
      <c r="N289" s="88" t="s">
        <v>84</v>
      </c>
    </row>
    <row r="290" spans="1:14" s="86" customFormat="1" ht="15.75" hidden="1" customHeight="1" x14ac:dyDescent="0.25">
      <c r="A290" s="53" t="s">
        <v>252</v>
      </c>
      <c r="B290" s="9" t="s">
        <v>53</v>
      </c>
      <c r="C290" s="61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25" t="s">
        <v>84</v>
      </c>
      <c r="K290" s="25" t="s">
        <v>84</v>
      </c>
      <c r="L290" s="124" t="s">
        <v>84</v>
      </c>
      <c r="M290" s="124" t="str">
        <f t="shared" ref="M290:M304" si="47">F290</f>
        <v>-</v>
      </c>
      <c r="N290" s="88" t="s">
        <v>84</v>
      </c>
    </row>
    <row r="291" spans="1:14" s="86" customFormat="1" ht="24.75" customHeight="1" x14ac:dyDescent="0.25">
      <c r="A291" s="53" t="s">
        <v>248</v>
      </c>
      <c r="B291" s="1" t="s">
        <v>480</v>
      </c>
      <c r="C291" s="61" t="s">
        <v>321</v>
      </c>
      <c r="D291" s="26">
        <v>0</v>
      </c>
      <c r="E291" s="26">
        <v>0</v>
      </c>
      <c r="F291" s="26">
        <v>0</v>
      </c>
      <c r="G291" s="26">
        <v>0</v>
      </c>
      <c r="H291" s="26" t="s">
        <v>84</v>
      </c>
      <c r="I291" s="26">
        <v>0</v>
      </c>
      <c r="J291" s="26" t="s">
        <v>84</v>
      </c>
      <c r="K291" s="26">
        <v>0</v>
      </c>
      <c r="L291" s="76" t="s">
        <v>84</v>
      </c>
      <c r="M291" s="124">
        <f>K291</f>
        <v>0</v>
      </c>
      <c r="N291" s="88" t="s">
        <v>84</v>
      </c>
    </row>
    <row r="292" spans="1:14" s="86" customFormat="1" ht="15.75" hidden="1" customHeight="1" x14ac:dyDescent="0.25">
      <c r="A292" s="53" t="s">
        <v>253</v>
      </c>
      <c r="B292" s="6" t="s">
        <v>53</v>
      </c>
      <c r="C292" s="61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25" t="s">
        <v>84</v>
      </c>
      <c r="K292" s="25" t="s">
        <v>84</v>
      </c>
      <c r="L292" s="124" t="s">
        <v>84</v>
      </c>
      <c r="M292" s="124" t="str">
        <f t="shared" si="47"/>
        <v>-</v>
      </c>
      <c r="N292" s="88" t="s">
        <v>84</v>
      </c>
    </row>
    <row r="293" spans="1:14" s="86" customFormat="1" x14ac:dyDescent="0.25">
      <c r="A293" s="53" t="s">
        <v>254</v>
      </c>
      <c r="B293" s="1" t="s">
        <v>272</v>
      </c>
      <c r="C293" s="61" t="s">
        <v>321</v>
      </c>
      <c r="D293" s="76">
        <v>129.21604399999998</v>
      </c>
      <c r="E293" s="76">
        <v>46.476999999999997</v>
      </c>
      <c r="F293" s="76">
        <v>47.707328950000004</v>
      </c>
      <c r="G293" s="76">
        <v>56.784685485084076</v>
      </c>
      <c r="H293" s="76" t="s">
        <v>84</v>
      </c>
      <c r="I293" s="76">
        <v>56.784685485084076</v>
      </c>
      <c r="J293" s="76" t="s">
        <v>84</v>
      </c>
      <c r="K293" s="76">
        <v>56.784685485084076</v>
      </c>
      <c r="L293" s="76" t="s">
        <v>84</v>
      </c>
      <c r="M293" s="124">
        <f t="shared" ref="M293:M301" si="48">K293</f>
        <v>56.784685485084076</v>
      </c>
      <c r="N293" s="88" t="s">
        <v>84</v>
      </c>
    </row>
    <row r="294" spans="1:14" s="86" customFormat="1" ht="15.75" hidden="1" customHeight="1" x14ac:dyDescent="0.25">
      <c r="A294" s="53" t="s">
        <v>259</v>
      </c>
      <c r="B294" s="6" t="s">
        <v>53</v>
      </c>
      <c r="C294" s="61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25" t="s">
        <v>84</v>
      </c>
      <c r="K294" s="25" t="s">
        <v>84</v>
      </c>
      <c r="L294" s="124" t="s">
        <v>84</v>
      </c>
      <c r="M294" s="124" t="str">
        <f t="shared" si="48"/>
        <v>-</v>
      </c>
      <c r="N294" s="88" t="s">
        <v>84</v>
      </c>
    </row>
    <row r="295" spans="1:14" s="86" customFormat="1" x14ac:dyDescent="0.25">
      <c r="A295" s="53" t="s">
        <v>255</v>
      </c>
      <c r="B295" s="1" t="s">
        <v>273</v>
      </c>
      <c r="C295" s="61" t="s">
        <v>321</v>
      </c>
      <c r="D295" s="26">
        <v>33.552</v>
      </c>
      <c r="E295" s="26">
        <v>38.107999999999997</v>
      </c>
      <c r="F295" s="26">
        <v>0.31063341</v>
      </c>
      <c r="G295" s="26">
        <v>39.646999999999998</v>
      </c>
      <c r="H295" s="26" t="s">
        <v>84</v>
      </c>
      <c r="I295" s="26">
        <v>39.646999999999998</v>
      </c>
      <c r="J295" s="26" t="s">
        <v>84</v>
      </c>
      <c r="K295" s="26">
        <v>39.646999999999998</v>
      </c>
      <c r="L295" s="76" t="s">
        <v>84</v>
      </c>
      <c r="M295" s="124">
        <f t="shared" si="48"/>
        <v>39.646999999999998</v>
      </c>
      <c r="N295" s="88" t="s">
        <v>84</v>
      </c>
    </row>
    <row r="296" spans="1:14" s="86" customFormat="1" ht="15.75" hidden="1" customHeight="1" x14ac:dyDescent="0.25">
      <c r="A296" s="53" t="s">
        <v>260</v>
      </c>
      <c r="B296" s="6" t="s">
        <v>53</v>
      </c>
      <c r="C296" s="61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25" t="s">
        <v>84</v>
      </c>
      <c r="K296" s="25" t="s">
        <v>84</v>
      </c>
      <c r="L296" s="124" t="s">
        <v>84</v>
      </c>
      <c r="M296" s="124" t="str">
        <f t="shared" si="48"/>
        <v>-</v>
      </c>
      <c r="N296" s="88" t="s">
        <v>84</v>
      </c>
    </row>
    <row r="297" spans="1:14" s="86" customFormat="1" x14ac:dyDescent="0.25">
      <c r="A297" s="53" t="s">
        <v>256</v>
      </c>
      <c r="B297" s="1" t="s">
        <v>274</v>
      </c>
      <c r="C297" s="61" t="s">
        <v>321</v>
      </c>
      <c r="D297" s="26">
        <v>545.52800000000002</v>
      </c>
      <c r="E297" s="26">
        <v>186.90799999999999</v>
      </c>
      <c r="F297" s="26">
        <v>34.223292439999994</v>
      </c>
      <c r="G297" s="26">
        <v>28.949856482137932</v>
      </c>
      <c r="H297" s="26" t="s">
        <v>84</v>
      </c>
      <c r="I297" s="26">
        <v>28.949856482137964</v>
      </c>
      <c r="J297" s="26" t="s">
        <v>84</v>
      </c>
      <c r="K297" s="26">
        <v>28.949856482137964</v>
      </c>
      <c r="L297" s="76" t="s">
        <v>84</v>
      </c>
      <c r="M297" s="124">
        <f t="shared" si="48"/>
        <v>28.949856482137964</v>
      </c>
      <c r="N297" s="88" t="s">
        <v>84</v>
      </c>
    </row>
    <row r="298" spans="1:14" s="86" customFormat="1" ht="15.75" hidden="1" customHeight="1" x14ac:dyDescent="0.25">
      <c r="A298" s="53" t="s">
        <v>261</v>
      </c>
      <c r="B298" s="6" t="s">
        <v>53</v>
      </c>
      <c r="C298" s="61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25" t="s">
        <v>84</v>
      </c>
      <c r="K298" s="25" t="s">
        <v>84</v>
      </c>
      <c r="L298" s="124" t="s">
        <v>84</v>
      </c>
      <c r="M298" s="124" t="str">
        <f t="shared" si="48"/>
        <v>-</v>
      </c>
      <c r="N298" s="88" t="s">
        <v>84</v>
      </c>
    </row>
    <row r="299" spans="1:14" s="86" customFormat="1" x14ac:dyDescent="0.25">
      <c r="A299" s="53" t="s">
        <v>257</v>
      </c>
      <c r="B299" s="1" t="s">
        <v>275</v>
      </c>
      <c r="C299" s="61" t="s">
        <v>321</v>
      </c>
      <c r="D299" s="26">
        <v>1431.46221083</v>
      </c>
      <c r="E299" s="26">
        <v>946.25699999999995</v>
      </c>
      <c r="F299" s="26">
        <v>959.543272</v>
      </c>
      <c r="G299" s="26">
        <v>400</v>
      </c>
      <c r="H299" s="26" t="s">
        <v>84</v>
      </c>
      <c r="I299" s="26">
        <v>100</v>
      </c>
      <c r="J299" s="26" t="s">
        <v>84</v>
      </c>
      <c r="K299" s="26">
        <v>100</v>
      </c>
      <c r="L299" s="76" t="s">
        <v>84</v>
      </c>
      <c r="M299" s="124">
        <f t="shared" si="48"/>
        <v>100</v>
      </c>
      <c r="N299" s="88" t="s">
        <v>84</v>
      </c>
    </row>
    <row r="300" spans="1:14" s="86" customFormat="1" ht="15.75" hidden="1" customHeight="1" x14ac:dyDescent="0.25">
      <c r="A300" s="53" t="s">
        <v>262</v>
      </c>
      <c r="B300" s="6" t="s">
        <v>53</v>
      </c>
      <c r="C300" s="61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25" t="s">
        <v>84</v>
      </c>
      <c r="K300" s="25" t="s">
        <v>84</v>
      </c>
      <c r="L300" s="124" t="s">
        <v>84</v>
      </c>
      <c r="M300" s="124" t="str">
        <f t="shared" si="48"/>
        <v>-</v>
      </c>
      <c r="N300" s="88" t="s">
        <v>84</v>
      </c>
    </row>
    <row r="301" spans="1:14" s="86" customFormat="1" ht="31.5" x14ac:dyDescent="0.25">
      <c r="A301" s="53" t="s">
        <v>258</v>
      </c>
      <c r="B301" s="1" t="s">
        <v>306</v>
      </c>
      <c r="C301" s="61" t="s">
        <v>321</v>
      </c>
      <c r="D301" s="26">
        <v>1838.8405560000001</v>
      </c>
      <c r="E301" s="26">
        <v>1963.8562502678094</v>
      </c>
      <c r="F301" s="26">
        <v>925.43600083280944</v>
      </c>
      <c r="G301" s="26">
        <v>600.1718775328095</v>
      </c>
      <c r="H301" s="26" t="s">
        <v>84</v>
      </c>
      <c r="I301" s="26">
        <v>724.31406217280949</v>
      </c>
      <c r="J301" s="26" t="s">
        <v>84</v>
      </c>
      <c r="K301" s="26">
        <v>395.84332986480973</v>
      </c>
      <c r="L301" s="76" t="s">
        <v>84</v>
      </c>
      <c r="M301" s="124">
        <f t="shared" si="48"/>
        <v>395.84332986480973</v>
      </c>
      <c r="N301" s="88" t="s">
        <v>84</v>
      </c>
    </row>
    <row r="302" spans="1:14" s="86" customFormat="1" ht="15.75" hidden="1" customHeight="1" x14ac:dyDescent="0.25">
      <c r="A302" s="53" t="s">
        <v>263</v>
      </c>
      <c r="B302" s="6" t="s">
        <v>53</v>
      </c>
      <c r="C302" s="61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25" t="s">
        <v>84</v>
      </c>
      <c r="K302" s="25" t="s">
        <v>84</v>
      </c>
      <c r="L302" s="124" t="s">
        <v>84</v>
      </c>
      <c r="M302" s="124" t="str">
        <f t="shared" si="47"/>
        <v>-</v>
      </c>
      <c r="N302" s="88" t="s">
        <v>84</v>
      </c>
    </row>
    <row r="303" spans="1:14" s="86" customFormat="1" x14ac:dyDescent="0.25">
      <c r="A303" s="53" t="s">
        <v>490</v>
      </c>
      <c r="B303" s="1" t="s">
        <v>491</v>
      </c>
      <c r="C303" s="61" t="s">
        <v>321</v>
      </c>
      <c r="D303" s="76">
        <v>1473.1984241</v>
      </c>
      <c r="E303" s="76">
        <f>E283-SUM(E284:E301)</f>
        <v>1869.6057497321908</v>
      </c>
      <c r="F303" s="76">
        <f>F283-SUM(F284:F301)</f>
        <v>1930.1349833471904</v>
      </c>
      <c r="G303" s="76">
        <f>G283-SUM(G284:G301)</f>
        <v>2122.266591617717</v>
      </c>
      <c r="H303" s="76" t="s">
        <v>84</v>
      </c>
      <c r="I303" s="76">
        <f>I283-SUM(I284:I301)</f>
        <v>1690.471162266394</v>
      </c>
      <c r="J303" s="76" t="s">
        <v>84</v>
      </c>
      <c r="K303" s="76">
        <f>K283-SUM(K284:K301)</f>
        <v>1083.398794951574</v>
      </c>
      <c r="L303" s="76" t="s">
        <v>84</v>
      </c>
      <c r="M303" s="124">
        <f>K303</f>
        <v>1083.398794951574</v>
      </c>
      <c r="N303" s="88" t="s">
        <v>84</v>
      </c>
    </row>
    <row r="304" spans="1:14" s="86" customFormat="1" ht="15.75" hidden="1" customHeight="1" x14ac:dyDescent="0.25">
      <c r="A304" s="53" t="s">
        <v>492</v>
      </c>
      <c r="B304" s="6" t="s">
        <v>53</v>
      </c>
      <c r="C304" s="61" t="s">
        <v>321</v>
      </c>
      <c r="D304" s="21" t="s">
        <v>84</v>
      </c>
      <c r="E304" s="25" t="s">
        <v>84</v>
      </c>
      <c r="F304" s="25" t="s">
        <v>84</v>
      </c>
      <c r="G304" s="25"/>
      <c r="H304" s="25" t="s">
        <v>84</v>
      </c>
      <c r="I304" s="25"/>
      <c r="J304" s="25" t="s">
        <v>84</v>
      </c>
      <c r="K304" s="25"/>
      <c r="L304" s="124" t="s">
        <v>84</v>
      </c>
      <c r="M304" s="124" t="str">
        <f t="shared" si="47"/>
        <v>-</v>
      </c>
      <c r="N304" s="88" t="s">
        <v>84</v>
      </c>
    </row>
    <row r="305" spans="1:14" s="86" customFormat="1" ht="31.5" x14ac:dyDescent="0.25">
      <c r="A305" s="53" t="s">
        <v>144</v>
      </c>
      <c r="B305" s="5" t="s">
        <v>625</v>
      </c>
      <c r="C305" s="61" t="s">
        <v>23</v>
      </c>
      <c r="D305" s="77">
        <v>0.77072900007001355</v>
      </c>
      <c r="E305" s="77">
        <f t="shared" ref="E305:M305" si="49">E167/(E23*1.2)</f>
        <v>1.0017851030516978</v>
      </c>
      <c r="F305" s="77">
        <f t="shared" si="49"/>
        <v>1.0469209338928847</v>
      </c>
      <c r="G305" s="77">
        <f t="shared" si="49"/>
        <v>0.90496282769199199</v>
      </c>
      <c r="H305" s="77" t="s">
        <v>84</v>
      </c>
      <c r="I305" s="77">
        <f t="shared" si="49"/>
        <v>0.98741786938239684</v>
      </c>
      <c r="J305" s="77" t="s">
        <v>84</v>
      </c>
      <c r="K305" s="77">
        <f t="shared" si="49"/>
        <v>0.9965799318309122</v>
      </c>
      <c r="L305" s="77" t="s">
        <v>84</v>
      </c>
      <c r="M305" s="147">
        <f t="shared" si="49"/>
        <v>0.96171558660630252</v>
      </c>
      <c r="N305" s="77" t="s">
        <v>84</v>
      </c>
    </row>
    <row r="306" spans="1:14" s="86" customFormat="1" x14ac:dyDescent="0.25">
      <c r="A306" s="53" t="s">
        <v>264</v>
      </c>
      <c r="B306" s="1" t="s">
        <v>530</v>
      </c>
      <c r="C306" s="61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25" t="s">
        <v>84</v>
      </c>
      <c r="K306" s="25" t="s">
        <v>84</v>
      </c>
      <c r="L306" s="124" t="s">
        <v>84</v>
      </c>
      <c r="M306" s="124" t="s">
        <v>84</v>
      </c>
      <c r="N306" s="88" t="s">
        <v>84</v>
      </c>
    </row>
    <row r="307" spans="1:14" s="86" customFormat="1" ht="31.5" x14ac:dyDescent="0.25">
      <c r="A307" s="53" t="s">
        <v>495</v>
      </c>
      <c r="B307" s="1" t="s">
        <v>531</v>
      </c>
      <c r="C307" s="61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25" t="s">
        <v>84</v>
      </c>
      <c r="K307" s="25" t="s">
        <v>84</v>
      </c>
      <c r="L307" s="124" t="s">
        <v>84</v>
      </c>
      <c r="M307" s="124" t="s">
        <v>84</v>
      </c>
      <c r="N307" s="88" t="s">
        <v>84</v>
      </c>
    </row>
    <row r="308" spans="1:14" s="86" customFormat="1" ht="31.5" x14ac:dyDescent="0.25">
      <c r="A308" s="53" t="s">
        <v>496</v>
      </c>
      <c r="B308" s="1" t="s">
        <v>532</v>
      </c>
      <c r="C308" s="61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25" t="s">
        <v>84</v>
      </c>
      <c r="K308" s="25" t="s">
        <v>84</v>
      </c>
      <c r="L308" s="124" t="s">
        <v>84</v>
      </c>
      <c r="M308" s="124" t="s">
        <v>84</v>
      </c>
      <c r="N308" s="88" t="s">
        <v>84</v>
      </c>
    </row>
    <row r="309" spans="1:14" s="86" customFormat="1" ht="31.5" x14ac:dyDescent="0.25">
      <c r="A309" s="53" t="s">
        <v>583</v>
      </c>
      <c r="B309" s="1" t="s">
        <v>533</v>
      </c>
      <c r="C309" s="61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25" t="s">
        <v>84</v>
      </c>
      <c r="K309" s="25" t="s">
        <v>84</v>
      </c>
      <c r="L309" s="124" t="s">
        <v>84</v>
      </c>
      <c r="M309" s="124" t="s">
        <v>84</v>
      </c>
      <c r="N309" s="88" t="s">
        <v>84</v>
      </c>
    </row>
    <row r="310" spans="1:14" s="86" customFormat="1" x14ac:dyDescent="0.25">
      <c r="A310" s="53" t="s">
        <v>265</v>
      </c>
      <c r="B310" s="4" t="s">
        <v>648</v>
      </c>
      <c r="C310" s="61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  <c r="K310" s="25" t="s">
        <v>84</v>
      </c>
      <c r="L310" s="25" t="s">
        <v>84</v>
      </c>
      <c r="M310" s="124" t="s">
        <v>84</v>
      </c>
      <c r="N310" s="25" t="s">
        <v>84</v>
      </c>
    </row>
    <row r="311" spans="1:14" s="86" customFormat="1" x14ac:dyDescent="0.25">
      <c r="A311" s="53" t="s">
        <v>266</v>
      </c>
      <c r="B311" s="4" t="s">
        <v>534</v>
      </c>
      <c r="C311" s="61" t="s">
        <v>23</v>
      </c>
      <c r="D311" s="77">
        <v>1.028765789704251</v>
      </c>
      <c r="E311" s="81">
        <f t="shared" ref="E311:M311" si="50">E173/(E29*1.2)</f>
        <v>0.98552530642331504</v>
      </c>
      <c r="F311" s="81">
        <f t="shared" si="50"/>
        <v>1.0096459679690717</v>
      </c>
      <c r="G311" s="81">
        <f t="shared" si="50"/>
        <v>0.9998900105272075</v>
      </c>
      <c r="H311" s="81" t="s">
        <v>84</v>
      </c>
      <c r="I311" s="81">
        <f t="shared" si="50"/>
        <v>1.0000160365743267</v>
      </c>
      <c r="J311" s="81" t="s">
        <v>84</v>
      </c>
      <c r="K311" s="81">
        <f t="shared" si="50"/>
        <v>1.0000000000000002</v>
      </c>
      <c r="L311" s="131" t="s">
        <v>84</v>
      </c>
      <c r="M311" s="131">
        <f t="shared" si="50"/>
        <v>0.99996940326188022</v>
      </c>
      <c r="N311" s="85" t="s">
        <v>84</v>
      </c>
    </row>
    <row r="312" spans="1:14" s="86" customFormat="1" x14ac:dyDescent="0.25">
      <c r="A312" s="53" t="s">
        <v>267</v>
      </c>
      <c r="B312" s="4" t="s">
        <v>641</v>
      </c>
      <c r="C312" s="61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25" t="s">
        <v>84</v>
      </c>
      <c r="K312" s="25" t="s">
        <v>84</v>
      </c>
      <c r="L312" s="124" t="s">
        <v>84</v>
      </c>
      <c r="M312" s="124" t="s">
        <v>84</v>
      </c>
      <c r="N312" s="88" t="s">
        <v>84</v>
      </c>
    </row>
    <row r="313" spans="1:14" s="86" customFormat="1" ht="19.5" customHeight="1" x14ac:dyDescent="0.25">
      <c r="A313" s="53" t="s">
        <v>268</v>
      </c>
      <c r="B313" s="4" t="s">
        <v>535</v>
      </c>
      <c r="C313" s="61" t="s">
        <v>23</v>
      </c>
      <c r="D313" s="77">
        <f>D$176/(D$32*1.18)</f>
        <v>0.83723878376072591</v>
      </c>
      <c r="E313" s="77">
        <f>E$176/(E$32*1.2)</f>
        <v>1.0062145863907848</v>
      </c>
      <c r="F313" s="25" t="s">
        <v>84</v>
      </c>
      <c r="G313" s="25" t="s">
        <v>84</v>
      </c>
      <c r="H313" s="25" t="s">
        <v>84</v>
      </c>
      <c r="I313" s="25" t="s">
        <v>84</v>
      </c>
      <c r="J313" s="25" t="s">
        <v>84</v>
      </c>
      <c r="K313" s="25" t="s">
        <v>84</v>
      </c>
      <c r="L313" s="25" t="s">
        <v>84</v>
      </c>
      <c r="M313" s="124" t="s">
        <v>84</v>
      </c>
      <c r="N313" s="25" t="s">
        <v>84</v>
      </c>
    </row>
    <row r="314" spans="1:14" s="86" customFormat="1" ht="19.5" hidden="1" customHeight="1" x14ac:dyDescent="0.25">
      <c r="A314" s="53" t="s">
        <v>269</v>
      </c>
      <c r="B314" s="4" t="s">
        <v>649</v>
      </c>
      <c r="C314" s="61" t="s">
        <v>23</v>
      </c>
      <c r="D314" s="21" t="s">
        <v>84</v>
      </c>
      <c r="E314" s="25" t="s">
        <v>84</v>
      </c>
      <c r="F314" s="25" t="s">
        <v>84</v>
      </c>
      <c r="G314" s="25"/>
      <c r="H314" s="25" t="s">
        <v>84</v>
      </c>
      <c r="I314" s="25"/>
      <c r="J314" s="25" t="s">
        <v>84</v>
      </c>
      <c r="K314" s="25"/>
      <c r="L314" s="124" t="s">
        <v>84</v>
      </c>
      <c r="M314" s="124" t="s">
        <v>84</v>
      </c>
      <c r="N314" s="88" t="s">
        <v>84</v>
      </c>
    </row>
    <row r="315" spans="1:14" s="86" customFormat="1" ht="36.75" hidden="1" customHeight="1" x14ac:dyDescent="0.25">
      <c r="A315" s="53" t="s">
        <v>270</v>
      </c>
      <c r="B315" s="1" t="s">
        <v>626</v>
      </c>
      <c r="C315" s="61" t="s">
        <v>23</v>
      </c>
      <c r="D315" s="21" t="s">
        <v>84</v>
      </c>
      <c r="E315" s="25" t="s">
        <v>84</v>
      </c>
      <c r="F315" s="25" t="s">
        <v>84</v>
      </c>
      <c r="G315" s="25"/>
      <c r="H315" s="25" t="s">
        <v>84</v>
      </c>
      <c r="I315" s="25"/>
      <c r="J315" s="25" t="s">
        <v>84</v>
      </c>
      <c r="K315" s="25"/>
      <c r="L315" s="124" t="s">
        <v>84</v>
      </c>
      <c r="M315" s="124" t="s">
        <v>84</v>
      </c>
      <c r="N315" s="88" t="s">
        <v>84</v>
      </c>
    </row>
    <row r="316" spans="1:14" s="86" customFormat="1" ht="19.5" customHeight="1" x14ac:dyDescent="0.25">
      <c r="A316" s="53" t="s">
        <v>681</v>
      </c>
      <c r="B316" s="14" t="s">
        <v>215</v>
      </c>
      <c r="C316" s="61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25" t="s">
        <v>84</v>
      </c>
      <c r="K316" s="25" t="s">
        <v>84</v>
      </c>
      <c r="L316" s="124" t="s">
        <v>84</v>
      </c>
      <c r="M316" s="124" t="s">
        <v>84</v>
      </c>
      <c r="N316" s="88" t="s">
        <v>84</v>
      </c>
    </row>
    <row r="317" spans="1:14" s="86" customFormat="1" ht="19.5" customHeight="1" thickBot="1" x14ac:dyDescent="0.3">
      <c r="A317" s="55" t="s">
        <v>682</v>
      </c>
      <c r="B317" s="8" t="s">
        <v>203</v>
      </c>
      <c r="C317" s="80" t="s">
        <v>23</v>
      </c>
      <c r="D317" s="27" t="s">
        <v>84</v>
      </c>
      <c r="E317" s="70" t="s">
        <v>84</v>
      </c>
      <c r="F317" s="70" t="s">
        <v>84</v>
      </c>
      <c r="G317" s="70" t="s">
        <v>84</v>
      </c>
      <c r="H317" s="70" t="s">
        <v>84</v>
      </c>
      <c r="I317" s="70" t="s">
        <v>84</v>
      </c>
      <c r="J317" s="70" t="s">
        <v>84</v>
      </c>
      <c r="K317" s="70" t="s">
        <v>84</v>
      </c>
      <c r="L317" s="126" t="s">
        <v>84</v>
      </c>
      <c r="M317" s="126" t="s">
        <v>84</v>
      </c>
      <c r="N317" s="89" t="s">
        <v>84</v>
      </c>
    </row>
    <row r="318" spans="1:14" s="86" customFormat="1" ht="15.6" customHeight="1" thickBot="1" x14ac:dyDescent="0.3">
      <c r="A318" s="170" t="s">
        <v>140</v>
      </c>
      <c r="B318" s="171"/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</row>
    <row r="319" spans="1:14" ht="31.5" x14ac:dyDescent="0.25">
      <c r="A319" s="52" t="s">
        <v>145</v>
      </c>
      <c r="B319" s="15" t="s">
        <v>180</v>
      </c>
      <c r="C319" s="59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25" t="s">
        <v>163</v>
      </c>
      <c r="K319" s="25" t="s">
        <v>163</v>
      </c>
      <c r="L319" s="124" t="s">
        <v>163</v>
      </c>
      <c r="M319" s="124" t="s">
        <v>163</v>
      </c>
      <c r="N319" s="88" t="s">
        <v>163</v>
      </c>
    </row>
    <row r="320" spans="1:14" x14ac:dyDescent="0.25">
      <c r="A320" s="53" t="s">
        <v>146</v>
      </c>
      <c r="B320" s="5" t="s">
        <v>181</v>
      </c>
      <c r="C320" s="60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25" t="s">
        <v>84</v>
      </c>
      <c r="K320" s="25" t="s">
        <v>84</v>
      </c>
      <c r="L320" s="124" t="s">
        <v>84</v>
      </c>
      <c r="M320" s="124" t="s">
        <v>84</v>
      </c>
      <c r="N320" s="88" t="s">
        <v>84</v>
      </c>
    </row>
    <row r="321" spans="1:14" x14ac:dyDescent="0.25">
      <c r="A321" s="53" t="s">
        <v>147</v>
      </c>
      <c r="B321" s="5" t="s">
        <v>182</v>
      </c>
      <c r="C321" s="60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25" t="s">
        <v>84</v>
      </c>
      <c r="K321" s="25" t="s">
        <v>84</v>
      </c>
      <c r="L321" s="124" t="s">
        <v>84</v>
      </c>
      <c r="M321" s="124" t="s">
        <v>84</v>
      </c>
      <c r="N321" s="88" t="s">
        <v>84</v>
      </c>
    </row>
    <row r="322" spans="1:14" x14ac:dyDescent="0.25">
      <c r="A322" s="53" t="s">
        <v>148</v>
      </c>
      <c r="B322" s="5" t="s">
        <v>184</v>
      </c>
      <c r="C322" s="60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25" t="s">
        <v>84</v>
      </c>
      <c r="K322" s="25" t="s">
        <v>84</v>
      </c>
      <c r="L322" s="124" t="s">
        <v>84</v>
      </c>
      <c r="M322" s="124" t="s">
        <v>84</v>
      </c>
      <c r="N322" s="88" t="s">
        <v>84</v>
      </c>
    </row>
    <row r="323" spans="1:14" x14ac:dyDescent="0.25">
      <c r="A323" s="53" t="s">
        <v>149</v>
      </c>
      <c r="B323" s="5" t="s">
        <v>186</v>
      </c>
      <c r="C323" s="60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25" t="s">
        <v>84</v>
      </c>
      <c r="K323" s="25" t="s">
        <v>84</v>
      </c>
      <c r="L323" s="124" t="s">
        <v>84</v>
      </c>
      <c r="M323" s="124" t="s">
        <v>84</v>
      </c>
      <c r="N323" s="88" t="s">
        <v>84</v>
      </c>
    </row>
    <row r="324" spans="1:14" x14ac:dyDescent="0.25">
      <c r="A324" s="53" t="s">
        <v>151</v>
      </c>
      <c r="B324" s="5" t="s">
        <v>185</v>
      </c>
      <c r="C324" s="60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25" t="s">
        <v>84</v>
      </c>
      <c r="K324" s="25" t="s">
        <v>84</v>
      </c>
      <c r="L324" s="124" t="s">
        <v>84</v>
      </c>
      <c r="M324" s="124" t="s">
        <v>84</v>
      </c>
      <c r="N324" s="88" t="s">
        <v>84</v>
      </c>
    </row>
    <row r="325" spans="1:14" x14ac:dyDescent="0.25">
      <c r="A325" s="53" t="s">
        <v>276</v>
      </c>
      <c r="B325" s="5" t="s">
        <v>150</v>
      </c>
      <c r="C325" s="60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25" t="s">
        <v>163</v>
      </c>
      <c r="K325" s="25" t="s">
        <v>163</v>
      </c>
      <c r="L325" s="124" t="s">
        <v>163</v>
      </c>
      <c r="M325" s="124" t="s">
        <v>163</v>
      </c>
      <c r="N325" s="88" t="s">
        <v>163</v>
      </c>
    </row>
    <row r="326" spans="1:14" x14ac:dyDescent="0.25">
      <c r="A326" s="53" t="s">
        <v>277</v>
      </c>
      <c r="B326" s="1" t="s">
        <v>153</v>
      </c>
      <c r="C326" s="60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25" t="s">
        <v>84</v>
      </c>
      <c r="K326" s="25" t="s">
        <v>84</v>
      </c>
      <c r="L326" s="124" t="s">
        <v>84</v>
      </c>
      <c r="M326" s="124" t="s">
        <v>84</v>
      </c>
      <c r="N326" s="88" t="s">
        <v>84</v>
      </c>
    </row>
    <row r="327" spans="1:14" x14ac:dyDescent="0.25">
      <c r="A327" s="53" t="s">
        <v>278</v>
      </c>
      <c r="B327" s="1" t="s">
        <v>152</v>
      </c>
      <c r="C327" s="60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25" t="s">
        <v>84</v>
      </c>
      <c r="K327" s="25" t="s">
        <v>84</v>
      </c>
      <c r="L327" s="124" t="s">
        <v>84</v>
      </c>
      <c r="M327" s="124" t="s">
        <v>84</v>
      </c>
      <c r="N327" s="88" t="s">
        <v>84</v>
      </c>
    </row>
    <row r="328" spans="1:14" x14ac:dyDescent="0.25">
      <c r="A328" s="53" t="s">
        <v>279</v>
      </c>
      <c r="B328" s="5" t="s">
        <v>485</v>
      </c>
      <c r="C328" s="60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25" t="s">
        <v>163</v>
      </c>
      <c r="K328" s="25" t="s">
        <v>163</v>
      </c>
      <c r="L328" s="124" t="s">
        <v>163</v>
      </c>
      <c r="M328" s="124" t="s">
        <v>163</v>
      </c>
      <c r="N328" s="88" t="s">
        <v>163</v>
      </c>
    </row>
    <row r="329" spans="1:14" x14ac:dyDescent="0.25">
      <c r="A329" s="53" t="s">
        <v>280</v>
      </c>
      <c r="B329" s="1" t="s">
        <v>153</v>
      </c>
      <c r="C329" s="60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25" t="s">
        <v>84</v>
      </c>
      <c r="K329" s="25" t="s">
        <v>84</v>
      </c>
      <c r="L329" s="124" t="s">
        <v>84</v>
      </c>
      <c r="M329" s="124" t="s">
        <v>84</v>
      </c>
      <c r="N329" s="88" t="s">
        <v>84</v>
      </c>
    </row>
    <row r="330" spans="1:14" x14ac:dyDescent="0.25">
      <c r="A330" s="53" t="s">
        <v>281</v>
      </c>
      <c r="B330" s="1" t="s">
        <v>154</v>
      </c>
      <c r="C330" s="60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25" t="s">
        <v>84</v>
      </c>
      <c r="K330" s="25" t="s">
        <v>84</v>
      </c>
      <c r="L330" s="124" t="s">
        <v>84</v>
      </c>
      <c r="M330" s="124" t="s">
        <v>84</v>
      </c>
      <c r="N330" s="88" t="s">
        <v>84</v>
      </c>
    </row>
    <row r="331" spans="1:14" x14ac:dyDescent="0.25">
      <c r="A331" s="53" t="s">
        <v>282</v>
      </c>
      <c r="B331" s="1" t="s">
        <v>152</v>
      </c>
      <c r="C331" s="60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25" t="s">
        <v>84</v>
      </c>
      <c r="K331" s="25" t="s">
        <v>84</v>
      </c>
      <c r="L331" s="124" t="s">
        <v>84</v>
      </c>
      <c r="M331" s="124" t="s">
        <v>84</v>
      </c>
      <c r="N331" s="88" t="s">
        <v>84</v>
      </c>
    </row>
    <row r="332" spans="1:14" x14ac:dyDescent="0.25">
      <c r="A332" s="53" t="s">
        <v>283</v>
      </c>
      <c r="B332" s="5" t="s">
        <v>24</v>
      </c>
      <c r="C332" s="60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25" t="s">
        <v>163</v>
      </c>
      <c r="K332" s="25" t="s">
        <v>163</v>
      </c>
      <c r="L332" s="124" t="s">
        <v>163</v>
      </c>
      <c r="M332" s="124" t="s">
        <v>163</v>
      </c>
      <c r="N332" s="88" t="s">
        <v>163</v>
      </c>
    </row>
    <row r="333" spans="1:14" x14ac:dyDescent="0.25">
      <c r="A333" s="53" t="s">
        <v>284</v>
      </c>
      <c r="B333" s="1" t="s">
        <v>153</v>
      </c>
      <c r="C333" s="60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25" t="s">
        <v>84</v>
      </c>
      <c r="K333" s="25" t="s">
        <v>84</v>
      </c>
      <c r="L333" s="124" t="s">
        <v>84</v>
      </c>
      <c r="M333" s="124" t="s">
        <v>84</v>
      </c>
      <c r="N333" s="88" t="s">
        <v>84</v>
      </c>
    </row>
    <row r="334" spans="1:14" x14ac:dyDescent="0.25">
      <c r="A334" s="53" t="s">
        <v>285</v>
      </c>
      <c r="B334" s="1" t="s">
        <v>152</v>
      </c>
      <c r="C334" s="60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25" t="s">
        <v>84</v>
      </c>
      <c r="K334" s="25" t="s">
        <v>84</v>
      </c>
      <c r="L334" s="124" t="s">
        <v>84</v>
      </c>
      <c r="M334" s="124" t="s">
        <v>84</v>
      </c>
      <c r="N334" s="88" t="s">
        <v>84</v>
      </c>
    </row>
    <row r="335" spans="1:14" x14ac:dyDescent="0.25">
      <c r="A335" s="53" t="s">
        <v>286</v>
      </c>
      <c r="B335" s="5" t="s">
        <v>25</v>
      </c>
      <c r="C335" s="60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25" t="s">
        <v>163</v>
      </c>
      <c r="K335" s="25" t="s">
        <v>163</v>
      </c>
      <c r="L335" s="124" t="s">
        <v>163</v>
      </c>
      <c r="M335" s="124" t="s">
        <v>163</v>
      </c>
      <c r="N335" s="88" t="s">
        <v>163</v>
      </c>
    </row>
    <row r="336" spans="1:14" x14ac:dyDescent="0.25">
      <c r="A336" s="53" t="s">
        <v>287</v>
      </c>
      <c r="B336" s="1" t="s">
        <v>153</v>
      </c>
      <c r="C336" s="60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25" t="s">
        <v>84</v>
      </c>
      <c r="K336" s="25" t="s">
        <v>84</v>
      </c>
      <c r="L336" s="124" t="s">
        <v>84</v>
      </c>
      <c r="M336" s="124" t="s">
        <v>84</v>
      </c>
      <c r="N336" s="88" t="s">
        <v>84</v>
      </c>
    </row>
    <row r="337" spans="1:14" x14ac:dyDescent="0.25">
      <c r="A337" s="53" t="s">
        <v>288</v>
      </c>
      <c r="B337" s="1" t="s">
        <v>154</v>
      </c>
      <c r="C337" s="60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25" t="s">
        <v>84</v>
      </c>
      <c r="K337" s="25" t="s">
        <v>84</v>
      </c>
      <c r="L337" s="124" t="s">
        <v>84</v>
      </c>
      <c r="M337" s="124" t="s">
        <v>84</v>
      </c>
      <c r="N337" s="88" t="s">
        <v>84</v>
      </c>
    </row>
    <row r="338" spans="1:14" x14ac:dyDescent="0.25">
      <c r="A338" s="53" t="s">
        <v>289</v>
      </c>
      <c r="B338" s="1" t="s">
        <v>152</v>
      </c>
      <c r="C338" s="60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25" t="s">
        <v>84</v>
      </c>
      <c r="K338" s="25" t="s">
        <v>84</v>
      </c>
      <c r="L338" s="124" t="s">
        <v>84</v>
      </c>
      <c r="M338" s="124" t="s">
        <v>84</v>
      </c>
      <c r="N338" s="88" t="s">
        <v>84</v>
      </c>
    </row>
    <row r="339" spans="1:14" x14ac:dyDescent="0.25">
      <c r="A339" s="56" t="s">
        <v>155</v>
      </c>
      <c r="B339" s="18" t="s">
        <v>187</v>
      </c>
      <c r="C339" s="63" t="s">
        <v>84</v>
      </c>
      <c r="D339" s="90" t="s">
        <v>163</v>
      </c>
      <c r="E339" s="90" t="s">
        <v>163</v>
      </c>
      <c r="F339" s="90" t="s">
        <v>163</v>
      </c>
      <c r="G339" s="90" t="s">
        <v>163</v>
      </c>
      <c r="H339" s="90" t="s">
        <v>163</v>
      </c>
      <c r="I339" s="90" t="s">
        <v>163</v>
      </c>
      <c r="J339" s="90" t="s">
        <v>163</v>
      </c>
      <c r="K339" s="90" t="s">
        <v>163</v>
      </c>
      <c r="L339" s="125" t="s">
        <v>163</v>
      </c>
      <c r="M339" s="125" t="s">
        <v>163</v>
      </c>
      <c r="N339" s="91" t="s">
        <v>163</v>
      </c>
    </row>
    <row r="340" spans="1:14" ht="31.5" x14ac:dyDescent="0.25">
      <c r="A340" s="53" t="s">
        <v>157</v>
      </c>
      <c r="B340" s="5" t="s">
        <v>627</v>
      </c>
      <c r="C340" s="60" t="s">
        <v>67</v>
      </c>
      <c r="D340" s="25">
        <v>3543.7851920000003</v>
      </c>
      <c r="E340" s="25">
        <v>3589.849416</v>
      </c>
      <c r="F340" s="25">
        <v>3564.5493459999998</v>
      </c>
      <c r="G340" s="90">
        <v>3601.5220000000004</v>
      </c>
      <c r="H340" s="90" t="s">
        <v>84</v>
      </c>
      <c r="I340" s="90">
        <v>3641.1370000000006</v>
      </c>
      <c r="J340" s="90" t="s">
        <v>84</v>
      </c>
      <c r="K340" s="90">
        <v>3680.0480000000002</v>
      </c>
      <c r="L340" s="125" t="s">
        <v>84</v>
      </c>
      <c r="M340" s="125">
        <f>SUM(G340:K340)</f>
        <v>10922.707000000002</v>
      </c>
      <c r="N340" s="91" t="s">
        <v>84</v>
      </c>
    </row>
    <row r="341" spans="1:14" ht="31.5" x14ac:dyDescent="0.25">
      <c r="A341" s="53" t="s">
        <v>290</v>
      </c>
      <c r="B341" s="1" t="s">
        <v>628</v>
      </c>
      <c r="C341" s="60" t="s">
        <v>67</v>
      </c>
      <c r="D341" s="25">
        <v>0</v>
      </c>
      <c r="E341" s="25">
        <v>0</v>
      </c>
      <c r="F341" s="25">
        <v>0</v>
      </c>
      <c r="G341" s="25">
        <v>0</v>
      </c>
      <c r="H341" s="25" t="s">
        <v>84</v>
      </c>
      <c r="I341" s="25">
        <v>0</v>
      </c>
      <c r="J341" s="25" t="s">
        <v>84</v>
      </c>
      <c r="K341" s="25">
        <v>0</v>
      </c>
      <c r="L341" s="125" t="s">
        <v>84</v>
      </c>
      <c r="M341" s="125">
        <f>SUM(G341:K341)</f>
        <v>0</v>
      </c>
      <c r="N341" s="91" t="s">
        <v>84</v>
      </c>
    </row>
    <row r="342" spans="1:14" x14ac:dyDescent="0.25">
      <c r="A342" s="53" t="s">
        <v>482</v>
      </c>
      <c r="B342" s="14" t="s">
        <v>536</v>
      </c>
      <c r="C342" s="60" t="s">
        <v>67</v>
      </c>
      <c r="D342" s="25">
        <v>0</v>
      </c>
      <c r="E342" s="25">
        <v>0</v>
      </c>
      <c r="F342" s="25">
        <v>0</v>
      </c>
      <c r="G342" s="25">
        <v>0</v>
      </c>
      <c r="H342" s="25" t="s">
        <v>84</v>
      </c>
      <c r="I342" s="25">
        <v>0</v>
      </c>
      <c r="J342" s="25" t="s">
        <v>84</v>
      </c>
      <c r="K342" s="25">
        <v>0</v>
      </c>
      <c r="L342" s="125" t="s">
        <v>84</v>
      </c>
      <c r="M342" s="125">
        <f>SUM(G342:K342)</f>
        <v>0</v>
      </c>
      <c r="N342" s="91" t="s">
        <v>84</v>
      </c>
    </row>
    <row r="343" spans="1:14" x14ac:dyDescent="0.25">
      <c r="A343" s="53" t="s">
        <v>481</v>
      </c>
      <c r="B343" s="14" t="s">
        <v>537</v>
      </c>
      <c r="C343" s="60" t="s">
        <v>67</v>
      </c>
      <c r="D343" s="25">
        <v>3543.7851920000003</v>
      </c>
      <c r="E343" s="25">
        <f>E340</f>
        <v>3589.849416</v>
      </c>
      <c r="F343" s="25">
        <f>F340-F341-F342</f>
        <v>3564.5493459999998</v>
      </c>
      <c r="G343" s="25">
        <f t="shared" ref="G343:K343" si="51">G340-G341-G342</f>
        <v>3601.5220000000004</v>
      </c>
      <c r="H343" s="25" t="s">
        <v>84</v>
      </c>
      <c r="I343" s="25">
        <f t="shared" si="51"/>
        <v>3641.1370000000006</v>
      </c>
      <c r="J343" s="25" t="s">
        <v>84</v>
      </c>
      <c r="K343" s="25">
        <f t="shared" si="51"/>
        <v>3680.0480000000002</v>
      </c>
      <c r="L343" s="125" t="s">
        <v>84</v>
      </c>
      <c r="M343" s="125">
        <f>SUM(G343:K343)</f>
        <v>10922.707000000002</v>
      </c>
      <c r="N343" s="91" t="s">
        <v>84</v>
      </c>
    </row>
    <row r="344" spans="1:14" x14ac:dyDescent="0.25">
      <c r="A344" s="53" t="s">
        <v>448</v>
      </c>
      <c r="B344" s="5" t="s">
        <v>584</v>
      </c>
      <c r="C344" s="60" t="s">
        <v>67</v>
      </c>
      <c r="D344" s="25">
        <v>520.63291499999968</v>
      </c>
      <c r="E344" s="25">
        <v>474.57178199999953</v>
      </c>
      <c r="F344" s="25">
        <v>410.18668000000059</v>
      </c>
      <c r="G344" s="25">
        <v>351.12299999999993</v>
      </c>
      <c r="H344" s="25" t="s">
        <v>84</v>
      </c>
      <c r="I344" s="25">
        <v>279.99999999999955</v>
      </c>
      <c r="J344" s="25" t="s">
        <v>84</v>
      </c>
      <c r="K344" s="25">
        <v>282.92899999999963</v>
      </c>
      <c r="L344" s="125" t="s">
        <v>84</v>
      </c>
      <c r="M344" s="125">
        <f>SUM(G344:K344)</f>
        <v>914.05199999999911</v>
      </c>
      <c r="N344" s="91" t="s">
        <v>84</v>
      </c>
    </row>
    <row r="345" spans="1:14" x14ac:dyDescent="0.25">
      <c r="A345" s="53" t="s">
        <v>449</v>
      </c>
      <c r="B345" s="5" t="s">
        <v>629</v>
      </c>
      <c r="C345" s="60" t="s">
        <v>26</v>
      </c>
      <c r="D345" s="25">
        <v>513.83000000000004</v>
      </c>
      <c r="E345" s="25">
        <v>526.60299999999995</v>
      </c>
      <c r="F345" s="25">
        <v>526.95399999999995</v>
      </c>
      <c r="G345" s="25">
        <v>526.60320000000002</v>
      </c>
      <c r="H345" s="25" t="s">
        <v>84</v>
      </c>
      <c r="I345" s="25">
        <v>532.39599999999996</v>
      </c>
      <c r="J345" s="25" t="s">
        <v>84</v>
      </c>
      <c r="K345" s="25">
        <v>538.08500000000004</v>
      </c>
      <c r="L345" s="125" t="s">
        <v>84</v>
      </c>
      <c r="M345" s="125">
        <f>(G345+I345+K345)/3</f>
        <v>532.3614</v>
      </c>
      <c r="N345" s="91" t="s">
        <v>84</v>
      </c>
    </row>
    <row r="346" spans="1:14" ht="31.5" x14ac:dyDescent="0.25">
      <c r="A346" s="53" t="s">
        <v>450</v>
      </c>
      <c r="B346" s="1" t="s">
        <v>630</v>
      </c>
      <c r="C346" s="60" t="s">
        <v>26</v>
      </c>
      <c r="D346" s="25">
        <v>0</v>
      </c>
      <c r="E346" s="25">
        <v>0</v>
      </c>
      <c r="F346" s="25">
        <v>0</v>
      </c>
      <c r="G346" s="25">
        <v>0</v>
      </c>
      <c r="H346" s="25" t="s">
        <v>84</v>
      </c>
      <c r="I346" s="25">
        <v>0</v>
      </c>
      <c r="J346" s="25" t="s">
        <v>84</v>
      </c>
      <c r="K346" s="25">
        <v>0</v>
      </c>
      <c r="L346" s="125" t="s">
        <v>84</v>
      </c>
      <c r="M346" s="125">
        <f>(G346+I346+K346)/3</f>
        <v>0</v>
      </c>
      <c r="N346" s="91" t="s">
        <v>84</v>
      </c>
    </row>
    <row r="347" spans="1:14" x14ac:dyDescent="0.25">
      <c r="A347" s="53" t="s">
        <v>483</v>
      </c>
      <c r="B347" s="14" t="s">
        <v>536</v>
      </c>
      <c r="C347" s="60" t="s">
        <v>26</v>
      </c>
      <c r="D347" s="25">
        <v>0</v>
      </c>
      <c r="E347" s="25">
        <v>0</v>
      </c>
      <c r="F347" s="25">
        <v>0</v>
      </c>
      <c r="G347" s="25">
        <v>0</v>
      </c>
      <c r="H347" s="25" t="s">
        <v>84</v>
      </c>
      <c r="I347" s="25">
        <v>0</v>
      </c>
      <c r="J347" s="25" t="s">
        <v>84</v>
      </c>
      <c r="K347" s="25">
        <v>0</v>
      </c>
      <c r="L347" s="125" t="s">
        <v>84</v>
      </c>
      <c r="M347" s="125">
        <f>(G347+I347+K347)/3</f>
        <v>0</v>
      </c>
      <c r="N347" s="91" t="s">
        <v>84</v>
      </c>
    </row>
    <row r="348" spans="1:14" x14ac:dyDescent="0.25">
      <c r="A348" s="53" t="s">
        <v>484</v>
      </c>
      <c r="B348" s="14" t="s">
        <v>537</v>
      </c>
      <c r="C348" s="60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K348" si="52">G345</f>
        <v>526.60320000000002</v>
      </c>
      <c r="H348" s="25" t="s">
        <v>84</v>
      </c>
      <c r="I348" s="25">
        <f t="shared" si="52"/>
        <v>532.39599999999996</v>
      </c>
      <c r="J348" s="25" t="s">
        <v>84</v>
      </c>
      <c r="K348" s="25">
        <f t="shared" si="52"/>
        <v>538.08500000000004</v>
      </c>
      <c r="L348" s="125" t="s">
        <v>84</v>
      </c>
      <c r="M348" s="125">
        <f>(G348+I348+K348)/3</f>
        <v>532.3614</v>
      </c>
      <c r="N348" s="91" t="s">
        <v>84</v>
      </c>
    </row>
    <row r="349" spans="1:14" x14ac:dyDescent="0.25">
      <c r="A349" s="53" t="s">
        <v>451</v>
      </c>
      <c r="B349" s="5" t="s">
        <v>539</v>
      </c>
      <c r="C349" s="60" t="s">
        <v>538</v>
      </c>
      <c r="D349" s="25">
        <v>137619</v>
      </c>
      <c r="E349" s="25">
        <v>142617.25159999999</v>
      </c>
      <c r="F349" s="25">
        <v>147200</v>
      </c>
      <c r="G349" s="25">
        <v>154442.60665</v>
      </c>
      <c r="H349" s="25" t="s">
        <v>84</v>
      </c>
      <c r="I349" s="25">
        <v>155323.66665</v>
      </c>
      <c r="J349" s="25" t="s">
        <v>84</v>
      </c>
      <c r="K349" s="25">
        <v>156162.42665000001</v>
      </c>
      <c r="L349" s="125" t="s">
        <v>84</v>
      </c>
      <c r="M349" s="125">
        <f>K349</f>
        <v>156162.42665000001</v>
      </c>
      <c r="N349" s="91" t="s">
        <v>84</v>
      </c>
    </row>
    <row r="350" spans="1:14" ht="31.5" x14ac:dyDescent="0.25">
      <c r="A350" s="53" t="s">
        <v>452</v>
      </c>
      <c r="B350" s="5" t="s">
        <v>591</v>
      </c>
      <c r="C350" s="60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3735.1841376700008</v>
      </c>
      <c r="G350" s="25">
        <f t="shared" ref="G350:K350" si="53">G29-G63-G64-G57</f>
        <v>4469.0359589903537</v>
      </c>
      <c r="H350" s="25" t="s">
        <v>84</v>
      </c>
      <c r="I350" s="25">
        <f t="shared" si="53"/>
        <v>4798.6225674254738</v>
      </c>
      <c r="J350" s="25" t="s">
        <v>84</v>
      </c>
      <c r="K350" s="25">
        <f t="shared" si="53"/>
        <v>5018.5888833097679</v>
      </c>
      <c r="L350" s="125" t="s">
        <v>84</v>
      </c>
      <c r="M350" s="125">
        <f>SUM(G350:K350)</f>
        <v>14286.247409725594</v>
      </c>
      <c r="N350" s="91" t="s">
        <v>84</v>
      </c>
    </row>
    <row r="351" spans="1:14" x14ac:dyDescent="0.25">
      <c r="A351" s="53" t="s">
        <v>158</v>
      </c>
      <c r="B351" s="16" t="s">
        <v>156</v>
      </c>
      <c r="C351" s="60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25" t="s">
        <v>163</v>
      </c>
      <c r="K351" s="25" t="s">
        <v>163</v>
      </c>
      <c r="L351" s="124" t="s">
        <v>163</v>
      </c>
      <c r="M351" s="124" t="s">
        <v>163</v>
      </c>
      <c r="N351" s="88" t="s">
        <v>163</v>
      </c>
    </row>
    <row r="352" spans="1:14" x14ac:dyDescent="0.25">
      <c r="A352" s="53" t="s">
        <v>160</v>
      </c>
      <c r="B352" s="5" t="s">
        <v>200</v>
      </c>
      <c r="C352" s="60" t="s">
        <v>67</v>
      </c>
      <c r="D352" s="25">
        <v>10.206455999999999</v>
      </c>
      <c r="E352" s="25">
        <v>18.057580999999999</v>
      </c>
      <c r="F352" s="25" t="s">
        <v>84</v>
      </c>
      <c r="G352" s="25" t="s">
        <v>84</v>
      </c>
      <c r="H352" s="25" t="s">
        <v>84</v>
      </c>
      <c r="I352" s="25" t="s">
        <v>84</v>
      </c>
      <c r="J352" s="25" t="s">
        <v>84</v>
      </c>
      <c r="K352" s="25" t="s">
        <v>84</v>
      </c>
      <c r="L352" s="25" t="s">
        <v>84</v>
      </c>
      <c r="M352" s="124" t="s">
        <v>84</v>
      </c>
      <c r="N352" s="25" t="s">
        <v>84</v>
      </c>
    </row>
    <row r="353" spans="1:14" x14ac:dyDescent="0.25">
      <c r="A353" s="53" t="s">
        <v>161</v>
      </c>
      <c r="B353" s="5" t="s">
        <v>201</v>
      </c>
      <c r="C353" s="60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  <c r="K353" s="25" t="s">
        <v>84</v>
      </c>
      <c r="L353" s="25" t="s">
        <v>84</v>
      </c>
      <c r="M353" s="124" t="s">
        <v>84</v>
      </c>
      <c r="N353" s="25" t="s">
        <v>84</v>
      </c>
    </row>
    <row r="354" spans="1:14" ht="47.25" x14ac:dyDescent="0.25">
      <c r="A354" s="53" t="s">
        <v>207</v>
      </c>
      <c r="B354" s="5" t="s">
        <v>540</v>
      </c>
      <c r="C354" s="60" t="s">
        <v>321</v>
      </c>
      <c r="D354" s="25">
        <f>D32-D58</f>
        <v>1.8000000068241206E-7</v>
      </c>
      <c r="E354" s="25">
        <f>E32-E58</f>
        <v>0</v>
      </c>
      <c r="F354" s="25" t="s">
        <v>84</v>
      </c>
      <c r="G354" s="25" t="s">
        <v>84</v>
      </c>
      <c r="H354" s="25" t="s">
        <v>84</v>
      </c>
      <c r="I354" s="25" t="s">
        <v>84</v>
      </c>
      <c r="J354" s="25" t="s">
        <v>84</v>
      </c>
      <c r="K354" s="25" t="s">
        <v>84</v>
      </c>
      <c r="L354" s="25" t="s">
        <v>84</v>
      </c>
      <c r="M354" s="124" t="s">
        <v>84</v>
      </c>
      <c r="N354" s="25" t="s">
        <v>84</v>
      </c>
    </row>
    <row r="355" spans="1:14" ht="31.5" x14ac:dyDescent="0.25">
      <c r="A355" s="53" t="s">
        <v>291</v>
      </c>
      <c r="B355" s="5" t="s">
        <v>585</v>
      </c>
      <c r="C355" s="60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25" t="s">
        <v>84</v>
      </c>
      <c r="K355" s="25" t="s">
        <v>84</v>
      </c>
      <c r="L355" s="124" t="s">
        <v>84</v>
      </c>
      <c r="M355" s="124" t="s">
        <v>84</v>
      </c>
      <c r="N355" s="88" t="s">
        <v>84</v>
      </c>
    </row>
    <row r="356" spans="1:14" x14ac:dyDescent="0.25">
      <c r="A356" s="53" t="s">
        <v>162</v>
      </c>
      <c r="B356" s="16" t="s">
        <v>159</v>
      </c>
      <c r="C356" s="96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25" t="s">
        <v>163</v>
      </c>
      <c r="K356" s="25" t="s">
        <v>163</v>
      </c>
      <c r="L356" s="124" t="s">
        <v>163</v>
      </c>
      <c r="M356" s="124" t="s">
        <v>163</v>
      </c>
      <c r="N356" s="88" t="s">
        <v>163</v>
      </c>
    </row>
    <row r="357" spans="1:14" ht="18" customHeight="1" x14ac:dyDescent="0.25">
      <c r="A357" s="53" t="s">
        <v>292</v>
      </c>
      <c r="B357" s="5" t="s">
        <v>310</v>
      </c>
      <c r="C357" s="60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25" t="s">
        <v>84</v>
      </c>
      <c r="K357" s="25" t="s">
        <v>84</v>
      </c>
      <c r="L357" s="124" t="s">
        <v>84</v>
      </c>
      <c r="M357" s="124" t="s">
        <v>84</v>
      </c>
      <c r="N357" s="88" t="s">
        <v>84</v>
      </c>
    </row>
    <row r="358" spans="1:14" ht="47.25" x14ac:dyDescent="0.25">
      <c r="A358" s="53" t="s">
        <v>293</v>
      </c>
      <c r="B358" s="1" t="s">
        <v>453</v>
      </c>
      <c r="C358" s="60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25" t="s">
        <v>84</v>
      </c>
      <c r="K358" s="25" t="s">
        <v>84</v>
      </c>
      <c r="L358" s="124" t="s">
        <v>84</v>
      </c>
      <c r="M358" s="124" t="s">
        <v>84</v>
      </c>
      <c r="N358" s="88" t="s">
        <v>84</v>
      </c>
    </row>
    <row r="359" spans="1:14" ht="47.25" x14ac:dyDescent="0.25">
      <c r="A359" s="53" t="s">
        <v>294</v>
      </c>
      <c r="B359" s="1" t="s">
        <v>454</v>
      </c>
      <c r="C359" s="60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25" t="s">
        <v>84</v>
      </c>
      <c r="K359" s="25" t="s">
        <v>84</v>
      </c>
      <c r="L359" s="124" t="s">
        <v>84</v>
      </c>
      <c r="M359" s="124" t="s">
        <v>84</v>
      </c>
      <c r="N359" s="88" t="s">
        <v>84</v>
      </c>
    </row>
    <row r="360" spans="1:14" ht="31.5" x14ac:dyDescent="0.25">
      <c r="A360" s="53" t="s">
        <v>295</v>
      </c>
      <c r="B360" s="1" t="s">
        <v>204</v>
      </c>
      <c r="C360" s="60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25" t="s">
        <v>84</v>
      </c>
      <c r="K360" s="25" t="s">
        <v>84</v>
      </c>
      <c r="L360" s="124" t="s">
        <v>84</v>
      </c>
      <c r="M360" s="124" t="s">
        <v>84</v>
      </c>
      <c r="N360" s="88" t="s">
        <v>84</v>
      </c>
    </row>
    <row r="361" spans="1:14" x14ac:dyDescent="0.25">
      <c r="A361" s="53" t="s">
        <v>296</v>
      </c>
      <c r="B361" s="5" t="s">
        <v>309</v>
      </c>
      <c r="C361" s="60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25" t="s">
        <v>84</v>
      </c>
      <c r="K361" s="25" t="s">
        <v>84</v>
      </c>
      <c r="L361" s="124" t="s">
        <v>84</v>
      </c>
      <c r="M361" s="124" t="s">
        <v>84</v>
      </c>
      <c r="N361" s="88" t="s">
        <v>84</v>
      </c>
    </row>
    <row r="362" spans="1:14" ht="31.5" x14ac:dyDescent="0.25">
      <c r="A362" s="53" t="s">
        <v>297</v>
      </c>
      <c r="B362" s="1" t="s">
        <v>205</v>
      </c>
      <c r="C362" s="60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25" t="s">
        <v>84</v>
      </c>
      <c r="K362" s="25" t="s">
        <v>84</v>
      </c>
      <c r="L362" s="124" t="s">
        <v>84</v>
      </c>
      <c r="M362" s="124" t="s">
        <v>84</v>
      </c>
      <c r="N362" s="88" t="s">
        <v>84</v>
      </c>
    </row>
    <row r="363" spans="1:14" x14ac:dyDescent="0.25">
      <c r="A363" s="53" t="s">
        <v>298</v>
      </c>
      <c r="B363" s="1" t="s">
        <v>206</v>
      </c>
      <c r="C363" s="60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25" t="s">
        <v>84</v>
      </c>
      <c r="K363" s="25" t="s">
        <v>84</v>
      </c>
      <c r="L363" s="124" t="s">
        <v>84</v>
      </c>
      <c r="M363" s="124" t="s">
        <v>84</v>
      </c>
      <c r="N363" s="88" t="s">
        <v>84</v>
      </c>
    </row>
    <row r="364" spans="1:14" ht="31.5" x14ac:dyDescent="0.25">
      <c r="A364" s="53" t="s">
        <v>299</v>
      </c>
      <c r="B364" s="5" t="s">
        <v>308</v>
      </c>
      <c r="C364" s="60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25" t="s">
        <v>84</v>
      </c>
      <c r="K364" s="25" t="s">
        <v>84</v>
      </c>
      <c r="L364" s="124" t="s">
        <v>84</v>
      </c>
      <c r="M364" s="124" t="s">
        <v>84</v>
      </c>
      <c r="N364" s="88" t="s">
        <v>84</v>
      </c>
    </row>
    <row r="365" spans="1:14" x14ac:dyDescent="0.25">
      <c r="A365" s="53" t="s">
        <v>300</v>
      </c>
      <c r="B365" s="1" t="s">
        <v>202</v>
      </c>
      <c r="C365" s="60" t="s">
        <v>321</v>
      </c>
      <c r="D365" s="92" t="s">
        <v>84</v>
      </c>
      <c r="E365" s="92" t="s">
        <v>84</v>
      </c>
      <c r="F365" s="92" t="s">
        <v>84</v>
      </c>
      <c r="G365" s="92" t="s">
        <v>84</v>
      </c>
      <c r="H365" s="92" t="s">
        <v>84</v>
      </c>
      <c r="I365" s="92" t="s">
        <v>84</v>
      </c>
      <c r="J365" s="92" t="s">
        <v>84</v>
      </c>
      <c r="K365" s="92" t="s">
        <v>84</v>
      </c>
      <c r="L365" s="127" t="s">
        <v>84</v>
      </c>
      <c r="M365" s="127" t="s">
        <v>84</v>
      </c>
      <c r="N365" s="97" t="s">
        <v>84</v>
      </c>
    </row>
    <row r="366" spans="1:14" x14ac:dyDescent="0.25">
      <c r="A366" s="53" t="s">
        <v>301</v>
      </c>
      <c r="B366" s="1" t="s">
        <v>203</v>
      </c>
      <c r="C366" s="60" t="s">
        <v>321</v>
      </c>
      <c r="D366" s="92" t="s">
        <v>84</v>
      </c>
      <c r="E366" s="92" t="s">
        <v>84</v>
      </c>
      <c r="F366" s="92" t="s">
        <v>84</v>
      </c>
      <c r="G366" s="92" t="s">
        <v>84</v>
      </c>
      <c r="H366" s="92" t="s">
        <v>84</v>
      </c>
      <c r="I366" s="92" t="s">
        <v>84</v>
      </c>
      <c r="J366" s="92" t="s">
        <v>84</v>
      </c>
      <c r="K366" s="92" t="s">
        <v>84</v>
      </c>
      <c r="L366" s="127" t="s">
        <v>84</v>
      </c>
      <c r="M366" s="127" t="s">
        <v>84</v>
      </c>
      <c r="N366" s="97" t="s">
        <v>84</v>
      </c>
    </row>
    <row r="367" spans="1:14" ht="16.5" thickBot="1" x14ac:dyDescent="0.3">
      <c r="A367" s="55" t="s">
        <v>302</v>
      </c>
      <c r="B367" s="19" t="s">
        <v>455</v>
      </c>
      <c r="C367" s="62" t="s">
        <v>28</v>
      </c>
      <c r="D367" s="70">
        <v>2231.7291129032301</v>
      </c>
      <c r="E367" s="27">
        <v>2225.7725</v>
      </c>
      <c r="F367" s="27">
        <v>2182.5174999999999</v>
      </c>
      <c r="G367" s="27">
        <v>2134.5</v>
      </c>
      <c r="H367" s="27" t="s">
        <v>84</v>
      </c>
      <c r="I367" s="27">
        <v>2106.5</v>
      </c>
      <c r="J367" s="27" t="s">
        <v>84</v>
      </c>
      <c r="K367" s="27">
        <v>2097.5</v>
      </c>
      <c r="L367" s="132" t="s">
        <v>84</v>
      </c>
      <c r="M367" s="132">
        <f>K367</f>
        <v>2097.5</v>
      </c>
      <c r="N367" s="28" t="s">
        <v>84</v>
      </c>
    </row>
    <row r="368" spans="1:14" ht="15.75" customHeight="1" x14ac:dyDescent="0.25">
      <c r="A368" s="153" t="s">
        <v>686</v>
      </c>
      <c r="B368" s="154"/>
      <c r="C368" s="154"/>
      <c r="D368" s="154"/>
      <c r="E368" s="154"/>
      <c r="F368" s="154"/>
      <c r="G368" s="154"/>
      <c r="H368" s="154"/>
      <c r="I368" s="154"/>
      <c r="J368" s="154"/>
      <c r="K368" s="154"/>
      <c r="L368" s="154"/>
      <c r="M368" s="154"/>
      <c r="N368" s="154"/>
    </row>
    <row r="369" spans="1:14" ht="10.5" customHeight="1" thickBot="1" x14ac:dyDescent="0.3">
      <c r="A369" s="155"/>
      <c r="B369" s="156"/>
      <c r="C369" s="156"/>
      <c r="D369" s="156"/>
      <c r="E369" s="156"/>
      <c r="F369" s="156"/>
      <c r="G369" s="156"/>
      <c r="H369" s="156"/>
      <c r="I369" s="156"/>
      <c r="J369" s="156"/>
      <c r="K369" s="156"/>
      <c r="L369" s="156"/>
      <c r="M369" s="156"/>
      <c r="N369" s="156"/>
    </row>
    <row r="370" spans="1:14" ht="49.5" customHeight="1" x14ac:dyDescent="0.25">
      <c r="A370" s="161" t="s">
        <v>0</v>
      </c>
      <c r="B370" s="163" t="s">
        <v>1</v>
      </c>
      <c r="C370" s="165" t="s">
        <v>176</v>
      </c>
      <c r="D370" s="112" t="s">
        <v>690</v>
      </c>
      <c r="E370" s="112" t="s">
        <v>691</v>
      </c>
      <c r="F370" s="112" t="s">
        <v>692</v>
      </c>
      <c r="G370" s="149" t="s">
        <v>695</v>
      </c>
      <c r="H370" s="167"/>
      <c r="I370" s="149" t="s">
        <v>696</v>
      </c>
      <c r="J370" s="167"/>
      <c r="K370" s="149" t="s">
        <v>697</v>
      </c>
      <c r="L370" s="150"/>
      <c r="M370" s="151" t="s">
        <v>89</v>
      </c>
      <c r="N370" s="152"/>
    </row>
    <row r="371" spans="1:14" ht="68.25" customHeight="1" x14ac:dyDescent="0.25">
      <c r="A371" s="162"/>
      <c r="B371" s="164"/>
      <c r="C371" s="166"/>
      <c r="D371" s="109" t="s">
        <v>68</v>
      </c>
      <c r="E371" s="109" t="s">
        <v>68</v>
      </c>
      <c r="F371" s="109" t="s">
        <v>694</v>
      </c>
      <c r="G371" s="113" t="s">
        <v>698</v>
      </c>
      <c r="H371" s="113" t="s">
        <v>700</v>
      </c>
      <c r="I371" s="113" t="s">
        <v>698</v>
      </c>
      <c r="J371" s="113" t="s">
        <v>700</v>
      </c>
      <c r="K371" s="113" t="s">
        <v>698</v>
      </c>
      <c r="L371" s="113" t="s">
        <v>700</v>
      </c>
      <c r="M371" s="140" t="s">
        <v>698</v>
      </c>
      <c r="N371" s="141" t="s">
        <v>700</v>
      </c>
    </row>
    <row r="372" spans="1:14" ht="16.5" thickBot="1" x14ac:dyDescent="0.3">
      <c r="A372" s="38">
        <v>1</v>
      </c>
      <c r="B372" s="39">
        <v>2</v>
      </c>
      <c r="C372" s="64">
        <v>3</v>
      </c>
      <c r="D372" s="40">
        <v>4</v>
      </c>
      <c r="E372" s="40">
        <v>5</v>
      </c>
      <c r="F372" s="40">
        <v>6</v>
      </c>
      <c r="G372" s="51">
        <v>7</v>
      </c>
      <c r="H372" s="51">
        <v>8</v>
      </c>
      <c r="I372" s="51">
        <v>9</v>
      </c>
      <c r="J372" s="51">
        <v>10</v>
      </c>
      <c r="K372" s="51">
        <v>11</v>
      </c>
      <c r="L372" s="122">
        <v>12</v>
      </c>
      <c r="M372" s="122">
        <v>13</v>
      </c>
      <c r="N372" s="142">
        <v>14</v>
      </c>
    </row>
    <row r="373" spans="1:14" ht="30.75" customHeight="1" x14ac:dyDescent="0.25">
      <c r="A373" s="174" t="s">
        <v>657</v>
      </c>
      <c r="B373" s="175"/>
      <c r="C373" s="65" t="s">
        <v>321</v>
      </c>
      <c r="D373" s="100">
        <v>5616.2375426975623</v>
      </c>
      <c r="E373" s="100">
        <v>3892.8937812520526</v>
      </c>
      <c r="F373" s="115">
        <v>5518.9332705599991</v>
      </c>
      <c r="G373" s="115">
        <v>2549.2230473500003</v>
      </c>
      <c r="H373" s="120" t="s">
        <v>84</v>
      </c>
      <c r="I373" s="115">
        <v>1675.2028192099999</v>
      </c>
      <c r="J373" s="120" t="s">
        <v>84</v>
      </c>
      <c r="K373" s="115">
        <v>1472.3430927299999</v>
      </c>
      <c r="L373" s="133" t="s">
        <v>84</v>
      </c>
      <c r="M373" s="133">
        <f>SUM(G373:K373)</f>
        <v>5696.7689592899997</v>
      </c>
      <c r="N373" s="45" t="s">
        <v>84</v>
      </c>
    </row>
    <row r="374" spans="1:14" x14ac:dyDescent="0.25">
      <c r="A374" s="41" t="s">
        <v>8</v>
      </c>
      <c r="B374" s="29" t="s">
        <v>631</v>
      </c>
      <c r="C374" s="66" t="s">
        <v>321</v>
      </c>
      <c r="D374" s="101">
        <v>5568.0619631975624</v>
      </c>
      <c r="E374" s="101">
        <v>3492.8937812520526</v>
      </c>
      <c r="F374" s="116">
        <v>4976.3221457899999</v>
      </c>
      <c r="G374" s="116">
        <v>2549.2230473500003</v>
      </c>
      <c r="H374" s="121" t="s">
        <v>84</v>
      </c>
      <c r="I374" s="116">
        <v>1675.2028192099999</v>
      </c>
      <c r="J374" s="121" t="s">
        <v>84</v>
      </c>
      <c r="K374" s="116">
        <v>1472.3430927299999</v>
      </c>
      <c r="L374" s="134" t="s">
        <v>84</v>
      </c>
      <c r="M374" s="134">
        <f>SUM(G374:K374)</f>
        <v>5696.7689592899997</v>
      </c>
      <c r="N374" s="47" t="s">
        <v>84</v>
      </c>
    </row>
    <row r="375" spans="1:14" x14ac:dyDescent="0.25">
      <c r="A375" s="41" t="s">
        <v>9</v>
      </c>
      <c r="B375" s="30" t="s">
        <v>69</v>
      </c>
      <c r="C375" s="66" t="s">
        <v>321</v>
      </c>
      <c r="D375" s="101">
        <v>1513.6128305509999</v>
      </c>
      <c r="E375" s="101">
        <v>1435.0566389201999</v>
      </c>
      <c r="F375" s="116">
        <v>859.88214655999991</v>
      </c>
      <c r="G375" s="116">
        <v>456.8</v>
      </c>
      <c r="H375" s="121" t="s">
        <v>84</v>
      </c>
      <c r="I375" s="116">
        <v>120</v>
      </c>
      <c r="J375" s="121" t="s">
        <v>84</v>
      </c>
      <c r="K375" s="116">
        <v>120</v>
      </c>
      <c r="L375" s="134" t="s">
        <v>84</v>
      </c>
      <c r="M375" s="134">
        <f>SUM(G375:K375)</f>
        <v>696.8</v>
      </c>
      <c r="N375" s="47" t="s">
        <v>84</v>
      </c>
    </row>
    <row r="376" spans="1:14" ht="31.5" x14ac:dyDescent="0.25">
      <c r="A376" s="41" t="s">
        <v>70</v>
      </c>
      <c r="B376" s="31" t="s">
        <v>542</v>
      </c>
      <c r="C376" s="66" t="s">
        <v>321</v>
      </c>
      <c r="D376" s="101">
        <f t="shared" ref="D376" si="54">D375</f>
        <v>1513.6128305509999</v>
      </c>
      <c r="E376" s="101">
        <f>E375</f>
        <v>1435.0566389201999</v>
      </c>
      <c r="F376" s="116">
        <f>F375</f>
        <v>859.88214655999991</v>
      </c>
      <c r="G376" s="116">
        <f t="shared" ref="G376:K376" si="55">G375</f>
        <v>456.8</v>
      </c>
      <c r="H376" s="121" t="s">
        <v>84</v>
      </c>
      <c r="I376" s="116">
        <f t="shared" si="55"/>
        <v>120</v>
      </c>
      <c r="J376" s="121" t="s">
        <v>84</v>
      </c>
      <c r="K376" s="116">
        <f t="shared" si="55"/>
        <v>120</v>
      </c>
      <c r="L376" s="121" t="s">
        <v>84</v>
      </c>
      <c r="M376" s="134">
        <f>SUM(G376:K376)</f>
        <v>696.8</v>
      </c>
      <c r="N376" s="121" t="s">
        <v>84</v>
      </c>
    </row>
    <row r="377" spans="1:14" x14ac:dyDescent="0.25">
      <c r="A377" s="41" t="s">
        <v>164</v>
      </c>
      <c r="B377" s="32" t="s">
        <v>457</v>
      </c>
      <c r="C377" s="66" t="s">
        <v>321</v>
      </c>
      <c r="D377" s="101" t="s">
        <v>84</v>
      </c>
      <c r="E377" s="101" t="s">
        <v>84</v>
      </c>
      <c r="F377" s="116" t="s">
        <v>84</v>
      </c>
      <c r="G377" s="116" t="s">
        <v>84</v>
      </c>
      <c r="H377" s="121" t="s">
        <v>84</v>
      </c>
      <c r="I377" s="116" t="s">
        <v>84</v>
      </c>
      <c r="J377" s="121" t="s">
        <v>84</v>
      </c>
      <c r="K377" s="116" t="s">
        <v>84</v>
      </c>
      <c r="L377" s="121" t="s">
        <v>84</v>
      </c>
      <c r="M377" s="134" t="s">
        <v>84</v>
      </c>
      <c r="N377" s="121" t="s">
        <v>84</v>
      </c>
    </row>
    <row r="378" spans="1:14" ht="31.5" x14ac:dyDescent="0.25">
      <c r="A378" s="41" t="s">
        <v>497</v>
      </c>
      <c r="B378" s="33" t="s">
        <v>474</v>
      </c>
      <c r="C378" s="66" t="s">
        <v>321</v>
      </c>
      <c r="D378" s="101" t="s">
        <v>84</v>
      </c>
      <c r="E378" s="101" t="s">
        <v>84</v>
      </c>
      <c r="F378" s="116" t="s">
        <v>84</v>
      </c>
      <c r="G378" s="116" t="s">
        <v>84</v>
      </c>
      <c r="H378" s="121" t="s">
        <v>84</v>
      </c>
      <c r="I378" s="116" t="s">
        <v>84</v>
      </c>
      <c r="J378" s="121" t="s">
        <v>84</v>
      </c>
      <c r="K378" s="116" t="s">
        <v>84</v>
      </c>
      <c r="L378" s="121" t="s">
        <v>84</v>
      </c>
      <c r="M378" s="134" t="s">
        <v>84</v>
      </c>
      <c r="N378" s="121" t="s">
        <v>84</v>
      </c>
    </row>
    <row r="379" spans="1:14" ht="31.5" x14ac:dyDescent="0.25">
      <c r="A379" s="41" t="s">
        <v>498</v>
      </c>
      <c r="B379" s="33" t="s">
        <v>475</v>
      </c>
      <c r="C379" s="66" t="s">
        <v>321</v>
      </c>
      <c r="D379" s="101" t="s">
        <v>84</v>
      </c>
      <c r="E379" s="101" t="s">
        <v>84</v>
      </c>
      <c r="F379" s="116" t="s">
        <v>84</v>
      </c>
      <c r="G379" s="116" t="s">
        <v>84</v>
      </c>
      <c r="H379" s="121" t="s">
        <v>84</v>
      </c>
      <c r="I379" s="116" t="s">
        <v>84</v>
      </c>
      <c r="J379" s="121" t="s">
        <v>84</v>
      </c>
      <c r="K379" s="116" t="s">
        <v>84</v>
      </c>
      <c r="L379" s="121" t="s">
        <v>84</v>
      </c>
      <c r="M379" s="134" t="s">
        <v>84</v>
      </c>
      <c r="N379" s="121" t="s">
        <v>84</v>
      </c>
    </row>
    <row r="380" spans="1:14" ht="31.5" x14ac:dyDescent="0.25">
      <c r="A380" s="41" t="s">
        <v>543</v>
      </c>
      <c r="B380" s="33" t="s">
        <v>460</v>
      </c>
      <c r="C380" s="66" t="s">
        <v>321</v>
      </c>
      <c r="D380" s="101" t="s">
        <v>84</v>
      </c>
      <c r="E380" s="101" t="s">
        <v>84</v>
      </c>
      <c r="F380" s="116" t="s">
        <v>84</v>
      </c>
      <c r="G380" s="116" t="s">
        <v>84</v>
      </c>
      <c r="H380" s="121" t="s">
        <v>84</v>
      </c>
      <c r="I380" s="116" t="s">
        <v>84</v>
      </c>
      <c r="J380" s="121" t="s">
        <v>84</v>
      </c>
      <c r="K380" s="116" t="s">
        <v>84</v>
      </c>
      <c r="L380" s="121" t="s">
        <v>84</v>
      </c>
      <c r="M380" s="134" t="s">
        <v>84</v>
      </c>
      <c r="N380" s="121" t="s">
        <v>84</v>
      </c>
    </row>
    <row r="381" spans="1:14" x14ac:dyDescent="0.25">
      <c r="A381" s="41" t="s">
        <v>165</v>
      </c>
      <c r="B381" s="32" t="s">
        <v>650</v>
      </c>
      <c r="C381" s="66" t="s">
        <v>321</v>
      </c>
      <c r="D381" s="101" t="s">
        <v>84</v>
      </c>
      <c r="E381" s="101" t="s">
        <v>84</v>
      </c>
      <c r="F381" s="116" t="s">
        <v>84</v>
      </c>
      <c r="G381" s="116" t="s">
        <v>84</v>
      </c>
      <c r="H381" s="121" t="s">
        <v>84</v>
      </c>
      <c r="I381" s="116" t="s">
        <v>84</v>
      </c>
      <c r="J381" s="121" t="s">
        <v>84</v>
      </c>
      <c r="K381" s="116" t="s">
        <v>84</v>
      </c>
      <c r="L381" s="121" t="s">
        <v>84</v>
      </c>
      <c r="M381" s="134" t="s">
        <v>84</v>
      </c>
      <c r="N381" s="121" t="s">
        <v>84</v>
      </c>
    </row>
    <row r="382" spans="1:14" x14ac:dyDescent="0.25">
      <c r="A382" s="41" t="s">
        <v>166</v>
      </c>
      <c r="B382" s="32" t="s">
        <v>458</v>
      </c>
      <c r="C382" s="66" t="s">
        <v>321</v>
      </c>
      <c r="D382" s="101" t="s">
        <v>84</v>
      </c>
      <c r="E382" s="101" t="s">
        <v>84</v>
      </c>
      <c r="F382" s="116" t="s">
        <v>84</v>
      </c>
      <c r="G382" s="116" t="s">
        <v>84</v>
      </c>
      <c r="H382" s="121" t="s">
        <v>84</v>
      </c>
      <c r="I382" s="116" t="s">
        <v>84</v>
      </c>
      <c r="J382" s="121" t="s">
        <v>84</v>
      </c>
      <c r="K382" s="116" t="s">
        <v>84</v>
      </c>
      <c r="L382" s="121" t="s">
        <v>84</v>
      </c>
      <c r="M382" s="134" t="s">
        <v>84</v>
      </c>
      <c r="N382" s="121" t="s">
        <v>84</v>
      </c>
    </row>
    <row r="383" spans="1:14" x14ac:dyDescent="0.25">
      <c r="A383" s="41" t="s">
        <v>167</v>
      </c>
      <c r="B383" s="32" t="s">
        <v>642</v>
      </c>
      <c r="C383" s="66" t="s">
        <v>321</v>
      </c>
      <c r="D383" s="101" t="s">
        <v>84</v>
      </c>
      <c r="E383" s="101" t="s">
        <v>84</v>
      </c>
      <c r="F383" s="116" t="s">
        <v>84</v>
      </c>
      <c r="G383" s="116" t="s">
        <v>84</v>
      </c>
      <c r="H383" s="121" t="s">
        <v>84</v>
      </c>
      <c r="I383" s="116" t="s">
        <v>84</v>
      </c>
      <c r="J383" s="121" t="s">
        <v>84</v>
      </c>
      <c r="K383" s="116" t="s">
        <v>84</v>
      </c>
      <c r="L383" s="121" t="s">
        <v>84</v>
      </c>
      <c r="M383" s="134" t="s">
        <v>84</v>
      </c>
      <c r="N383" s="121" t="s">
        <v>84</v>
      </c>
    </row>
    <row r="384" spans="1:14" x14ac:dyDescent="0.25">
      <c r="A384" s="41" t="s">
        <v>168</v>
      </c>
      <c r="B384" s="32" t="s">
        <v>73</v>
      </c>
      <c r="C384" s="66" t="s">
        <v>321</v>
      </c>
      <c r="D384" s="101">
        <v>1513.6128305509999</v>
      </c>
      <c r="E384" s="101">
        <f>E376</f>
        <v>1435.0566389201999</v>
      </c>
      <c r="F384" s="116">
        <f>F376</f>
        <v>859.88214655999991</v>
      </c>
      <c r="G384" s="116">
        <f t="shared" ref="G384:K384" si="56">G376</f>
        <v>456.8</v>
      </c>
      <c r="H384" s="121" t="s">
        <v>84</v>
      </c>
      <c r="I384" s="116">
        <f t="shared" si="56"/>
        <v>120</v>
      </c>
      <c r="J384" s="121" t="s">
        <v>84</v>
      </c>
      <c r="K384" s="116">
        <f t="shared" si="56"/>
        <v>120</v>
      </c>
      <c r="L384" s="134" t="s">
        <v>84</v>
      </c>
      <c r="M384" s="134">
        <f>SUM(G384:K384)</f>
        <v>696.8</v>
      </c>
      <c r="N384" s="47" t="s">
        <v>84</v>
      </c>
    </row>
    <row r="385" spans="1:16" ht="31.5" x14ac:dyDescent="0.25">
      <c r="A385" s="41" t="s">
        <v>544</v>
      </c>
      <c r="B385" s="33" t="s">
        <v>541</v>
      </c>
      <c r="C385" s="66" t="s">
        <v>321</v>
      </c>
      <c r="D385" s="101">
        <v>379.580577694</v>
      </c>
      <c r="E385" s="101">
        <v>460.19401478579999</v>
      </c>
      <c r="F385" s="114">
        <v>0</v>
      </c>
      <c r="G385" s="118">
        <v>0</v>
      </c>
      <c r="H385" s="121" t="s">
        <v>84</v>
      </c>
      <c r="I385" s="118">
        <v>0</v>
      </c>
      <c r="J385" s="121" t="s">
        <v>84</v>
      </c>
      <c r="K385" s="118">
        <v>0</v>
      </c>
      <c r="L385" s="134" t="s">
        <v>84</v>
      </c>
      <c r="M385" s="134">
        <f t="shared" ref="M385:M386" si="57">SUM(G385:K385)</f>
        <v>0</v>
      </c>
      <c r="N385" s="47" t="s">
        <v>84</v>
      </c>
    </row>
    <row r="386" spans="1:16" x14ac:dyDescent="0.25">
      <c r="A386" s="41" t="s">
        <v>545</v>
      </c>
      <c r="B386" s="33" t="s">
        <v>592</v>
      </c>
      <c r="C386" s="66" t="s">
        <v>321</v>
      </c>
      <c r="D386" s="101">
        <v>1134.0322528569998</v>
      </c>
      <c r="E386" s="101">
        <f>E385</f>
        <v>460.19401478579999</v>
      </c>
      <c r="F386" s="114">
        <f>F385</f>
        <v>0</v>
      </c>
      <c r="G386" s="118">
        <f t="shared" ref="G386:K386" si="58">G385</f>
        <v>0</v>
      </c>
      <c r="H386" s="121" t="s">
        <v>84</v>
      </c>
      <c r="I386" s="118">
        <f t="shared" si="58"/>
        <v>0</v>
      </c>
      <c r="J386" s="121" t="s">
        <v>84</v>
      </c>
      <c r="K386" s="118">
        <f t="shared" si="58"/>
        <v>0</v>
      </c>
      <c r="L386" s="134" t="s">
        <v>84</v>
      </c>
      <c r="M386" s="134">
        <f t="shared" si="57"/>
        <v>0</v>
      </c>
      <c r="N386" s="47" t="s">
        <v>84</v>
      </c>
      <c r="P386" s="111">
        <v>97.289415919999996</v>
      </c>
    </row>
    <row r="387" spans="1:16" x14ac:dyDescent="0.25">
      <c r="A387" s="41" t="s">
        <v>546</v>
      </c>
      <c r="B387" s="33" t="s">
        <v>303</v>
      </c>
      <c r="C387" s="66" t="s">
        <v>321</v>
      </c>
      <c r="D387" s="101">
        <v>1513.6128305509999</v>
      </c>
      <c r="E387" s="101">
        <f>E384-E385</f>
        <v>974.86262413439999</v>
      </c>
      <c r="F387" s="116">
        <v>859.88214655999991</v>
      </c>
      <c r="G387" s="116">
        <v>456.8</v>
      </c>
      <c r="H387" s="121" t="s">
        <v>84</v>
      </c>
      <c r="I387" s="116">
        <v>120</v>
      </c>
      <c r="J387" s="121" t="s">
        <v>84</v>
      </c>
      <c r="K387" s="116">
        <v>120</v>
      </c>
      <c r="L387" s="134" t="s">
        <v>84</v>
      </c>
      <c r="M387" s="134">
        <f>SUM(G387:K387)</f>
        <v>696.8</v>
      </c>
      <c r="N387" s="47" t="s">
        <v>84</v>
      </c>
    </row>
    <row r="388" spans="1:16" x14ac:dyDescent="0.25">
      <c r="A388" s="41" t="s">
        <v>547</v>
      </c>
      <c r="B388" s="33" t="s">
        <v>592</v>
      </c>
      <c r="C388" s="66" t="s">
        <v>321</v>
      </c>
      <c r="D388" s="101">
        <v>1513.6128305509999</v>
      </c>
      <c r="E388" s="101">
        <f>E387</f>
        <v>974.86262413439999</v>
      </c>
      <c r="F388" s="116">
        <f>F387</f>
        <v>859.88214655999991</v>
      </c>
      <c r="G388" s="116">
        <f t="shared" ref="G388:K388" si="59">G387</f>
        <v>456.8</v>
      </c>
      <c r="H388" s="121" t="s">
        <v>84</v>
      </c>
      <c r="I388" s="116">
        <f t="shared" si="59"/>
        <v>120</v>
      </c>
      <c r="J388" s="121" t="s">
        <v>84</v>
      </c>
      <c r="K388" s="116">
        <f t="shared" si="59"/>
        <v>120</v>
      </c>
      <c r="L388" s="134" t="s">
        <v>84</v>
      </c>
      <c r="M388" s="134">
        <f>SUM(G388:K388)</f>
        <v>696.8</v>
      </c>
      <c r="N388" s="47" t="s">
        <v>84</v>
      </c>
    </row>
    <row r="389" spans="1:16" x14ac:dyDescent="0.25">
      <c r="A389" s="41" t="s">
        <v>169</v>
      </c>
      <c r="B389" s="32" t="s">
        <v>459</v>
      </c>
      <c r="C389" s="66" t="s">
        <v>321</v>
      </c>
      <c r="D389" s="101" t="s">
        <v>84</v>
      </c>
      <c r="E389" s="101" t="s">
        <v>84</v>
      </c>
      <c r="F389" s="116" t="s">
        <v>84</v>
      </c>
      <c r="G389" s="116" t="s">
        <v>84</v>
      </c>
      <c r="H389" s="121" t="s">
        <v>84</v>
      </c>
      <c r="I389" s="116" t="s">
        <v>84</v>
      </c>
      <c r="J389" s="121" t="s">
        <v>84</v>
      </c>
      <c r="K389" s="116" t="s">
        <v>84</v>
      </c>
      <c r="L389" s="121" t="s">
        <v>84</v>
      </c>
      <c r="M389" s="134" t="s">
        <v>84</v>
      </c>
      <c r="N389" s="121" t="s">
        <v>84</v>
      </c>
    </row>
    <row r="390" spans="1:16" x14ac:dyDescent="0.25">
      <c r="A390" s="41" t="s">
        <v>188</v>
      </c>
      <c r="B390" s="32" t="s">
        <v>647</v>
      </c>
      <c r="C390" s="66" t="s">
        <v>321</v>
      </c>
      <c r="D390" s="101" t="s">
        <v>84</v>
      </c>
      <c r="E390" s="101" t="s">
        <v>84</v>
      </c>
      <c r="F390" s="116" t="s">
        <v>84</v>
      </c>
      <c r="G390" s="116" t="s">
        <v>84</v>
      </c>
      <c r="H390" s="121" t="s">
        <v>84</v>
      </c>
      <c r="I390" s="116" t="s">
        <v>84</v>
      </c>
      <c r="J390" s="121" t="s">
        <v>84</v>
      </c>
      <c r="K390" s="116" t="s">
        <v>84</v>
      </c>
      <c r="L390" s="121" t="s">
        <v>84</v>
      </c>
      <c r="M390" s="134" t="s">
        <v>84</v>
      </c>
      <c r="N390" s="121" t="s">
        <v>84</v>
      </c>
    </row>
    <row r="391" spans="1:16" ht="31.5" x14ac:dyDescent="0.25">
      <c r="A391" s="41" t="s">
        <v>486</v>
      </c>
      <c r="B391" s="32" t="s">
        <v>632</v>
      </c>
      <c r="C391" s="66" t="s">
        <v>321</v>
      </c>
      <c r="D391" s="101" t="s">
        <v>84</v>
      </c>
      <c r="E391" s="101" t="s">
        <v>84</v>
      </c>
      <c r="F391" s="116" t="s">
        <v>84</v>
      </c>
      <c r="G391" s="116" t="s">
        <v>84</v>
      </c>
      <c r="H391" s="121" t="s">
        <v>84</v>
      </c>
      <c r="I391" s="116" t="s">
        <v>84</v>
      </c>
      <c r="J391" s="121" t="s">
        <v>84</v>
      </c>
      <c r="K391" s="116" t="s">
        <v>84</v>
      </c>
      <c r="L391" s="121" t="s">
        <v>84</v>
      </c>
      <c r="M391" s="134" t="s">
        <v>84</v>
      </c>
      <c r="N391" s="121" t="s">
        <v>84</v>
      </c>
    </row>
    <row r="392" spans="1:16" ht="18" customHeight="1" x14ac:dyDescent="0.25">
      <c r="A392" s="41" t="s">
        <v>548</v>
      </c>
      <c r="B392" s="33" t="s">
        <v>215</v>
      </c>
      <c r="C392" s="66" t="s">
        <v>321</v>
      </c>
      <c r="D392" s="101" t="s">
        <v>84</v>
      </c>
      <c r="E392" s="101" t="s">
        <v>84</v>
      </c>
      <c r="F392" s="116" t="s">
        <v>84</v>
      </c>
      <c r="G392" s="116" t="s">
        <v>84</v>
      </c>
      <c r="H392" s="121" t="s">
        <v>84</v>
      </c>
      <c r="I392" s="116" t="s">
        <v>84</v>
      </c>
      <c r="J392" s="121" t="s">
        <v>84</v>
      </c>
      <c r="K392" s="116" t="s">
        <v>84</v>
      </c>
      <c r="L392" s="121" t="s">
        <v>84</v>
      </c>
      <c r="M392" s="134" t="s">
        <v>84</v>
      </c>
      <c r="N392" s="121" t="s">
        <v>84</v>
      </c>
    </row>
    <row r="393" spans="1:16" ht="18" customHeight="1" x14ac:dyDescent="0.25">
      <c r="A393" s="41" t="s">
        <v>549</v>
      </c>
      <c r="B393" s="34" t="s">
        <v>203</v>
      </c>
      <c r="C393" s="66" t="s">
        <v>321</v>
      </c>
      <c r="D393" s="101" t="s">
        <v>84</v>
      </c>
      <c r="E393" s="101" t="s">
        <v>84</v>
      </c>
      <c r="F393" s="116" t="s">
        <v>84</v>
      </c>
      <c r="G393" s="116" t="s">
        <v>84</v>
      </c>
      <c r="H393" s="121" t="s">
        <v>84</v>
      </c>
      <c r="I393" s="116" t="s">
        <v>84</v>
      </c>
      <c r="J393" s="121" t="s">
        <v>84</v>
      </c>
      <c r="K393" s="116" t="s">
        <v>84</v>
      </c>
      <c r="L393" s="121" t="s">
        <v>84</v>
      </c>
      <c r="M393" s="134" t="s">
        <v>84</v>
      </c>
      <c r="N393" s="121" t="s">
        <v>84</v>
      </c>
    </row>
    <row r="394" spans="1:16" ht="31.5" x14ac:dyDescent="0.25">
      <c r="A394" s="41" t="s">
        <v>71</v>
      </c>
      <c r="B394" s="31" t="s">
        <v>588</v>
      </c>
      <c r="C394" s="66" t="s">
        <v>321</v>
      </c>
      <c r="D394" s="101" t="s">
        <v>84</v>
      </c>
      <c r="E394" s="101" t="s">
        <v>84</v>
      </c>
      <c r="F394" s="116" t="s">
        <v>84</v>
      </c>
      <c r="G394" s="116" t="s">
        <v>84</v>
      </c>
      <c r="H394" s="121" t="s">
        <v>84</v>
      </c>
      <c r="I394" s="116" t="s">
        <v>84</v>
      </c>
      <c r="J394" s="121" t="s">
        <v>84</v>
      </c>
      <c r="K394" s="116" t="s">
        <v>84</v>
      </c>
      <c r="L394" s="121" t="s">
        <v>84</v>
      </c>
      <c r="M394" s="134" t="s">
        <v>84</v>
      </c>
      <c r="N394" s="121" t="s">
        <v>84</v>
      </c>
    </row>
    <row r="395" spans="1:16" ht="31.5" x14ac:dyDescent="0.25">
      <c r="A395" s="41" t="s">
        <v>550</v>
      </c>
      <c r="B395" s="32" t="s">
        <v>474</v>
      </c>
      <c r="C395" s="66" t="s">
        <v>321</v>
      </c>
      <c r="D395" s="101" t="s">
        <v>84</v>
      </c>
      <c r="E395" s="101" t="s">
        <v>84</v>
      </c>
      <c r="F395" s="116" t="s">
        <v>84</v>
      </c>
      <c r="G395" s="116" t="s">
        <v>84</v>
      </c>
      <c r="H395" s="121" t="s">
        <v>84</v>
      </c>
      <c r="I395" s="116" t="s">
        <v>84</v>
      </c>
      <c r="J395" s="121" t="s">
        <v>84</v>
      </c>
      <c r="K395" s="116" t="s">
        <v>84</v>
      </c>
      <c r="L395" s="121" t="s">
        <v>84</v>
      </c>
      <c r="M395" s="134" t="s">
        <v>84</v>
      </c>
      <c r="N395" s="121" t="s">
        <v>84</v>
      </c>
    </row>
    <row r="396" spans="1:16" ht="31.5" x14ac:dyDescent="0.25">
      <c r="A396" s="41" t="s">
        <v>551</v>
      </c>
      <c r="B396" s="32" t="s">
        <v>475</v>
      </c>
      <c r="C396" s="66" t="s">
        <v>321</v>
      </c>
      <c r="D396" s="101" t="s">
        <v>84</v>
      </c>
      <c r="E396" s="101" t="s">
        <v>84</v>
      </c>
      <c r="F396" s="116" t="s">
        <v>84</v>
      </c>
      <c r="G396" s="116" t="s">
        <v>84</v>
      </c>
      <c r="H396" s="121" t="s">
        <v>84</v>
      </c>
      <c r="I396" s="116" t="s">
        <v>84</v>
      </c>
      <c r="J396" s="121" t="s">
        <v>84</v>
      </c>
      <c r="K396" s="116" t="s">
        <v>84</v>
      </c>
      <c r="L396" s="121" t="s">
        <v>84</v>
      </c>
      <c r="M396" s="134" t="s">
        <v>84</v>
      </c>
      <c r="N396" s="121" t="s">
        <v>84</v>
      </c>
    </row>
    <row r="397" spans="1:16" ht="31.5" x14ac:dyDescent="0.25">
      <c r="A397" s="41" t="s">
        <v>552</v>
      </c>
      <c r="B397" s="32" t="s">
        <v>460</v>
      </c>
      <c r="C397" s="66" t="s">
        <v>321</v>
      </c>
      <c r="D397" s="101" t="s">
        <v>84</v>
      </c>
      <c r="E397" s="101" t="s">
        <v>84</v>
      </c>
      <c r="F397" s="116" t="s">
        <v>84</v>
      </c>
      <c r="G397" s="116" t="s">
        <v>84</v>
      </c>
      <c r="H397" s="121" t="s">
        <v>84</v>
      </c>
      <c r="I397" s="116" t="s">
        <v>84</v>
      </c>
      <c r="J397" s="121" t="s">
        <v>84</v>
      </c>
      <c r="K397" s="116" t="s">
        <v>84</v>
      </c>
      <c r="L397" s="121" t="s">
        <v>84</v>
      </c>
      <c r="M397" s="134" t="s">
        <v>84</v>
      </c>
      <c r="N397" s="121" t="s">
        <v>84</v>
      </c>
    </row>
    <row r="398" spans="1:16" x14ac:dyDescent="0.25">
      <c r="A398" s="41" t="s">
        <v>72</v>
      </c>
      <c r="B398" s="31" t="s">
        <v>86</v>
      </c>
      <c r="C398" s="66" t="s">
        <v>321</v>
      </c>
      <c r="D398" s="101" t="s">
        <v>84</v>
      </c>
      <c r="E398" s="101" t="s">
        <v>84</v>
      </c>
      <c r="F398" s="116" t="s">
        <v>84</v>
      </c>
      <c r="G398" s="116" t="s">
        <v>84</v>
      </c>
      <c r="H398" s="121" t="s">
        <v>84</v>
      </c>
      <c r="I398" s="116" t="s">
        <v>84</v>
      </c>
      <c r="J398" s="121" t="s">
        <v>84</v>
      </c>
      <c r="K398" s="116" t="s">
        <v>84</v>
      </c>
      <c r="L398" s="121" t="s">
        <v>84</v>
      </c>
      <c r="M398" s="134" t="s">
        <v>84</v>
      </c>
      <c r="N398" s="121" t="s">
        <v>84</v>
      </c>
    </row>
    <row r="399" spans="1:16" x14ac:dyDescent="0.25">
      <c r="A399" s="41" t="s">
        <v>10</v>
      </c>
      <c r="B399" s="30" t="s">
        <v>633</v>
      </c>
      <c r="C399" s="66" t="s">
        <v>321</v>
      </c>
      <c r="D399" s="101">
        <v>700.779160823962</v>
      </c>
      <c r="E399" s="101">
        <v>969.82148881485296</v>
      </c>
      <c r="F399" s="116">
        <v>1181.89859133</v>
      </c>
      <c r="G399" s="116">
        <v>1276.98656009</v>
      </c>
      <c r="H399" s="121" t="s">
        <v>84</v>
      </c>
      <c r="I399" s="116">
        <v>954.20281921000003</v>
      </c>
      <c r="J399" s="121" t="s">
        <v>84</v>
      </c>
      <c r="K399" s="116">
        <v>1352.3430927299999</v>
      </c>
      <c r="L399" s="134" t="s">
        <v>84</v>
      </c>
      <c r="M399" s="134">
        <f>SUM(G399:K399)</f>
        <v>3583.5324720299996</v>
      </c>
      <c r="N399" s="47" t="s">
        <v>84</v>
      </c>
      <c r="P399" s="111">
        <v>27.112472130000015</v>
      </c>
    </row>
    <row r="400" spans="1:16" x14ac:dyDescent="0.25">
      <c r="A400" s="41" t="s">
        <v>74</v>
      </c>
      <c r="B400" s="31" t="s">
        <v>634</v>
      </c>
      <c r="C400" s="66" t="s">
        <v>321</v>
      </c>
      <c r="D400" s="101">
        <v>640.88578147476198</v>
      </c>
      <c r="E400" s="101">
        <v>897.54215493205299</v>
      </c>
      <c r="F400" s="116">
        <v>1141.6981233500001</v>
      </c>
      <c r="G400" s="116">
        <v>1250.495535</v>
      </c>
      <c r="H400" s="121" t="s">
        <v>84</v>
      </c>
      <c r="I400" s="116">
        <v>950</v>
      </c>
      <c r="J400" s="121" t="s">
        <v>84</v>
      </c>
      <c r="K400" s="116">
        <v>1343.03</v>
      </c>
      <c r="L400" s="134" t="s">
        <v>84</v>
      </c>
      <c r="M400" s="134">
        <f>SUM(G400:K400)</f>
        <v>3543.5255349999998</v>
      </c>
      <c r="N400" s="47" t="s">
        <v>84</v>
      </c>
    </row>
    <row r="401" spans="1:14" x14ac:dyDescent="0.25">
      <c r="A401" s="41" t="s">
        <v>170</v>
      </c>
      <c r="B401" s="32" t="s">
        <v>317</v>
      </c>
      <c r="C401" s="66" t="s">
        <v>321</v>
      </c>
      <c r="D401" s="101" t="s">
        <v>84</v>
      </c>
      <c r="E401" s="101" t="s">
        <v>84</v>
      </c>
      <c r="F401" s="116" t="s">
        <v>84</v>
      </c>
      <c r="G401" s="116" t="s">
        <v>84</v>
      </c>
      <c r="H401" s="121" t="s">
        <v>84</v>
      </c>
      <c r="I401" s="116" t="s">
        <v>84</v>
      </c>
      <c r="J401" s="121" t="s">
        <v>84</v>
      </c>
      <c r="K401" s="116" t="s">
        <v>84</v>
      </c>
      <c r="L401" s="121" t="s">
        <v>84</v>
      </c>
      <c r="M401" s="134" t="s">
        <v>84</v>
      </c>
      <c r="N401" s="121" t="s">
        <v>84</v>
      </c>
    </row>
    <row r="402" spans="1:14" ht="31.5" x14ac:dyDescent="0.25">
      <c r="A402" s="41" t="s">
        <v>499</v>
      </c>
      <c r="B402" s="32" t="s">
        <v>474</v>
      </c>
      <c r="C402" s="66" t="s">
        <v>321</v>
      </c>
      <c r="D402" s="101" t="s">
        <v>84</v>
      </c>
      <c r="E402" s="101" t="s">
        <v>84</v>
      </c>
      <c r="F402" s="116" t="s">
        <v>84</v>
      </c>
      <c r="G402" s="116" t="s">
        <v>84</v>
      </c>
      <c r="H402" s="121" t="s">
        <v>84</v>
      </c>
      <c r="I402" s="116" t="s">
        <v>84</v>
      </c>
      <c r="J402" s="121" t="s">
        <v>84</v>
      </c>
      <c r="K402" s="116" t="s">
        <v>84</v>
      </c>
      <c r="L402" s="121" t="s">
        <v>84</v>
      </c>
      <c r="M402" s="134" t="s">
        <v>84</v>
      </c>
      <c r="N402" s="121" t="s">
        <v>84</v>
      </c>
    </row>
    <row r="403" spans="1:14" ht="31.5" x14ac:dyDescent="0.25">
      <c r="A403" s="41" t="s">
        <v>500</v>
      </c>
      <c r="B403" s="32" t="s">
        <v>475</v>
      </c>
      <c r="C403" s="66" t="s">
        <v>321</v>
      </c>
      <c r="D403" s="101" t="s">
        <v>84</v>
      </c>
      <c r="E403" s="101" t="s">
        <v>84</v>
      </c>
      <c r="F403" s="116" t="s">
        <v>84</v>
      </c>
      <c r="G403" s="116" t="s">
        <v>84</v>
      </c>
      <c r="H403" s="121" t="s">
        <v>84</v>
      </c>
      <c r="I403" s="116" t="s">
        <v>84</v>
      </c>
      <c r="J403" s="121" t="s">
        <v>84</v>
      </c>
      <c r="K403" s="116" t="s">
        <v>84</v>
      </c>
      <c r="L403" s="121" t="s">
        <v>84</v>
      </c>
      <c r="M403" s="134" t="s">
        <v>84</v>
      </c>
      <c r="N403" s="121" t="s">
        <v>84</v>
      </c>
    </row>
    <row r="404" spans="1:14" ht="31.5" x14ac:dyDescent="0.25">
      <c r="A404" s="41" t="s">
        <v>553</v>
      </c>
      <c r="B404" s="32" t="s">
        <v>460</v>
      </c>
      <c r="C404" s="66" t="s">
        <v>321</v>
      </c>
      <c r="D404" s="101" t="s">
        <v>84</v>
      </c>
      <c r="E404" s="101" t="s">
        <v>84</v>
      </c>
      <c r="F404" s="116" t="s">
        <v>84</v>
      </c>
      <c r="G404" s="116" t="s">
        <v>84</v>
      </c>
      <c r="H404" s="121" t="s">
        <v>84</v>
      </c>
      <c r="I404" s="116" t="s">
        <v>84</v>
      </c>
      <c r="J404" s="121" t="s">
        <v>84</v>
      </c>
      <c r="K404" s="116" t="s">
        <v>84</v>
      </c>
      <c r="L404" s="121" t="s">
        <v>84</v>
      </c>
      <c r="M404" s="134" t="s">
        <v>84</v>
      </c>
      <c r="N404" s="121" t="s">
        <v>84</v>
      </c>
    </row>
    <row r="405" spans="1:14" x14ac:dyDescent="0.25">
      <c r="A405" s="41" t="s">
        <v>171</v>
      </c>
      <c r="B405" s="32" t="s">
        <v>646</v>
      </c>
      <c r="C405" s="66" t="s">
        <v>321</v>
      </c>
      <c r="D405" s="101" t="s">
        <v>84</v>
      </c>
      <c r="E405" s="101" t="s">
        <v>84</v>
      </c>
      <c r="F405" s="116" t="s">
        <v>84</v>
      </c>
      <c r="G405" s="116" t="s">
        <v>84</v>
      </c>
      <c r="H405" s="121" t="s">
        <v>84</v>
      </c>
      <c r="I405" s="116" t="s">
        <v>84</v>
      </c>
      <c r="J405" s="121" t="s">
        <v>84</v>
      </c>
      <c r="K405" s="116" t="s">
        <v>84</v>
      </c>
      <c r="L405" s="121" t="s">
        <v>84</v>
      </c>
      <c r="M405" s="134" t="s">
        <v>84</v>
      </c>
      <c r="N405" s="121" t="s">
        <v>84</v>
      </c>
    </row>
    <row r="406" spans="1:14" x14ac:dyDescent="0.25">
      <c r="A406" s="41" t="s">
        <v>172</v>
      </c>
      <c r="B406" s="32" t="s">
        <v>318</v>
      </c>
      <c r="C406" s="66" t="s">
        <v>321</v>
      </c>
      <c r="D406" s="101">
        <v>640.88578147476198</v>
      </c>
      <c r="E406" s="101">
        <f>E400</f>
        <v>897.54215493205299</v>
      </c>
      <c r="F406" s="116">
        <f>F400</f>
        <v>1141.6981233500001</v>
      </c>
      <c r="G406" s="119">
        <f t="shared" ref="G406:K406" si="60">G400</f>
        <v>1250.495535</v>
      </c>
      <c r="H406" s="121" t="s">
        <v>84</v>
      </c>
      <c r="I406" s="116">
        <f t="shared" si="60"/>
        <v>950</v>
      </c>
      <c r="J406" s="121" t="s">
        <v>84</v>
      </c>
      <c r="K406" s="116">
        <f t="shared" si="60"/>
        <v>1343.03</v>
      </c>
      <c r="L406" s="134" t="s">
        <v>84</v>
      </c>
      <c r="M406" s="134">
        <f>SUM(G406:K406)</f>
        <v>3543.5255349999998</v>
      </c>
      <c r="N406" s="47" t="s">
        <v>84</v>
      </c>
    </row>
    <row r="407" spans="1:14" x14ac:dyDescent="0.25">
      <c r="A407" s="41" t="s">
        <v>173</v>
      </c>
      <c r="B407" s="32" t="s">
        <v>640</v>
      </c>
      <c r="C407" s="66" t="s">
        <v>321</v>
      </c>
      <c r="D407" s="101" t="s">
        <v>84</v>
      </c>
      <c r="E407" s="98" t="s">
        <v>84</v>
      </c>
      <c r="F407" s="98" t="s">
        <v>84</v>
      </c>
      <c r="G407" s="98" t="s">
        <v>84</v>
      </c>
      <c r="H407" s="98" t="s">
        <v>84</v>
      </c>
      <c r="I407" s="98" t="s">
        <v>84</v>
      </c>
      <c r="J407" s="98" t="s">
        <v>84</v>
      </c>
      <c r="K407" s="98" t="s">
        <v>84</v>
      </c>
      <c r="L407" s="98" t="s">
        <v>84</v>
      </c>
      <c r="M407" s="134" t="s">
        <v>84</v>
      </c>
      <c r="N407" s="121" t="s">
        <v>84</v>
      </c>
    </row>
    <row r="408" spans="1:14" x14ac:dyDescent="0.25">
      <c r="A408" s="41" t="s">
        <v>174</v>
      </c>
      <c r="B408" s="32" t="s">
        <v>320</v>
      </c>
      <c r="C408" s="66" t="s">
        <v>321</v>
      </c>
      <c r="D408" s="101" t="s">
        <v>84</v>
      </c>
      <c r="E408" s="98" t="s">
        <v>84</v>
      </c>
      <c r="F408" s="98" t="s">
        <v>84</v>
      </c>
      <c r="G408" s="98" t="s">
        <v>84</v>
      </c>
      <c r="H408" s="98" t="s">
        <v>84</v>
      </c>
      <c r="I408" s="98" t="s">
        <v>84</v>
      </c>
      <c r="J408" s="98" t="s">
        <v>84</v>
      </c>
      <c r="K408" s="98" t="s">
        <v>84</v>
      </c>
      <c r="L408" s="98" t="s">
        <v>84</v>
      </c>
      <c r="M408" s="134" t="s">
        <v>84</v>
      </c>
      <c r="N408" s="121" t="s">
        <v>84</v>
      </c>
    </row>
    <row r="409" spans="1:14" x14ac:dyDescent="0.25">
      <c r="A409" s="41" t="s">
        <v>175</v>
      </c>
      <c r="B409" s="32" t="s">
        <v>647</v>
      </c>
      <c r="C409" s="66" t="s">
        <v>321</v>
      </c>
      <c r="D409" s="101" t="s">
        <v>84</v>
      </c>
      <c r="E409" s="98" t="s">
        <v>84</v>
      </c>
      <c r="F409" s="98" t="s">
        <v>84</v>
      </c>
      <c r="G409" s="98" t="s">
        <v>84</v>
      </c>
      <c r="H409" s="98" t="s">
        <v>84</v>
      </c>
      <c r="I409" s="98" t="s">
        <v>84</v>
      </c>
      <c r="J409" s="98" t="s">
        <v>84</v>
      </c>
      <c r="K409" s="98" t="s">
        <v>84</v>
      </c>
      <c r="L409" s="98" t="s">
        <v>84</v>
      </c>
      <c r="M409" s="134" t="s">
        <v>84</v>
      </c>
      <c r="N409" s="121" t="s">
        <v>84</v>
      </c>
    </row>
    <row r="410" spans="1:14" ht="31.5" x14ac:dyDescent="0.25">
      <c r="A410" s="41" t="s">
        <v>189</v>
      </c>
      <c r="B410" s="32" t="s">
        <v>622</v>
      </c>
      <c r="C410" s="66" t="s">
        <v>321</v>
      </c>
      <c r="D410" s="101" t="s">
        <v>84</v>
      </c>
      <c r="E410" s="98" t="s">
        <v>84</v>
      </c>
      <c r="F410" s="98" t="s">
        <v>84</v>
      </c>
      <c r="G410" s="98" t="s">
        <v>84</v>
      </c>
      <c r="H410" s="98" t="s">
        <v>84</v>
      </c>
      <c r="I410" s="98" t="s">
        <v>84</v>
      </c>
      <c r="J410" s="98" t="s">
        <v>84</v>
      </c>
      <c r="K410" s="98" t="s">
        <v>84</v>
      </c>
      <c r="L410" s="98" t="s">
        <v>84</v>
      </c>
      <c r="M410" s="134" t="s">
        <v>84</v>
      </c>
      <c r="N410" s="121" t="s">
        <v>84</v>
      </c>
    </row>
    <row r="411" spans="1:14" x14ac:dyDescent="0.25">
      <c r="A411" s="41" t="s">
        <v>554</v>
      </c>
      <c r="B411" s="33" t="s">
        <v>215</v>
      </c>
      <c r="C411" s="66" t="s">
        <v>321</v>
      </c>
      <c r="D411" s="101" t="s">
        <v>84</v>
      </c>
      <c r="E411" s="98" t="s">
        <v>84</v>
      </c>
      <c r="F411" s="98" t="s">
        <v>84</v>
      </c>
      <c r="G411" s="98" t="s">
        <v>84</v>
      </c>
      <c r="H411" s="98" t="s">
        <v>84</v>
      </c>
      <c r="I411" s="98" t="s">
        <v>84</v>
      </c>
      <c r="J411" s="98" t="s">
        <v>84</v>
      </c>
      <c r="K411" s="98" t="s">
        <v>84</v>
      </c>
      <c r="L411" s="98" t="s">
        <v>84</v>
      </c>
      <c r="M411" s="134" t="s">
        <v>84</v>
      </c>
      <c r="N411" s="121" t="s">
        <v>84</v>
      </c>
    </row>
    <row r="412" spans="1:14" x14ac:dyDescent="0.25">
      <c r="A412" s="41" t="s">
        <v>555</v>
      </c>
      <c r="B412" s="34" t="s">
        <v>203</v>
      </c>
      <c r="C412" s="66" t="s">
        <v>321</v>
      </c>
      <c r="D412" s="101" t="s">
        <v>84</v>
      </c>
      <c r="E412" s="98" t="s">
        <v>84</v>
      </c>
      <c r="F412" s="98" t="s">
        <v>84</v>
      </c>
      <c r="G412" s="98" t="s">
        <v>84</v>
      </c>
      <c r="H412" s="98" t="s">
        <v>84</v>
      </c>
      <c r="I412" s="98" t="s">
        <v>84</v>
      </c>
      <c r="J412" s="98" t="s">
        <v>84</v>
      </c>
      <c r="K412" s="98" t="s">
        <v>84</v>
      </c>
      <c r="L412" s="98" t="s">
        <v>84</v>
      </c>
      <c r="M412" s="134" t="s">
        <v>84</v>
      </c>
      <c r="N412" s="121" t="s">
        <v>84</v>
      </c>
    </row>
    <row r="413" spans="1:14" x14ac:dyDescent="0.25">
      <c r="A413" s="41" t="s">
        <v>75</v>
      </c>
      <c r="B413" s="31" t="s">
        <v>589</v>
      </c>
      <c r="C413" s="66" t="s">
        <v>321</v>
      </c>
      <c r="D413" s="101">
        <v>8.2234550800087156</v>
      </c>
      <c r="E413" s="101">
        <v>4.6222865899999999</v>
      </c>
      <c r="F413" s="116">
        <v>4.93</v>
      </c>
      <c r="G413" s="116">
        <v>17.280025090000127</v>
      </c>
      <c r="H413" s="121" t="s">
        <v>84</v>
      </c>
      <c r="I413" s="116">
        <v>4.202819209999987</v>
      </c>
      <c r="J413" s="121" t="s">
        <v>84</v>
      </c>
      <c r="K413" s="116">
        <v>9.3130927299999158</v>
      </c>
      <c r="L413" s="134" t="s">
        <v>84</v>
      </c>
      <c r="M413" s="134">
        <f>SUM(G413:K413)</f>
        <v>30.795937030000029</v>
      </c>
      <c r="N413" s="47" t="s">
        <v>84</v>
      </c>
    </row>
    <row r="414" spans="1:14" x14ac:dyDescent="0.25">
      <c r="A414" s="41" t="s">
        <v>76</v>
      </c>
      <c r="B414" s="31" t="s">
        <v>362</v>
      </c>
      <c r="C414" s="66" t="s">
        <v>321</v>
      </c>
      <c r="D414" s="101">
        <v>51.669924269191284</v>
      </c>
      <c r="E414" s="101">
        <f>E399-E400-E413</f>
        <v>67.657047292799959</v>
      </c>
      <c r="F414" s="116">
        <f>F399-F400-F413</f>
        <v>35.270467979999985</v>
      </c>
      <c r="G414" s="116">
        <f>G399-G400-G413</f>
        <v>9.2109999999998671</v>
      </c>
      <c r="H414" s="121" t="s">
        <v>84</v>
      </c>
      <c r="I414" s="116">
        <f t="shared" ref="I414:K414" si="61">I399-I400-I413</f>
        <v>4.2632564145606011E-14</v>
      </c>
      <c r="J414" s="121" t="s">
        <v>84</v>
      </c>
      <c r="K414" s="116">
        <f t="shared" si="61"/>
        <v>-3.5527136788005009E-14</v>
      </c>
      <c r="L414" s="134" t="s">
        <v>84</v>
      </c>
      <c r="M414" s="134">
        <f>SUM(G414:K414)</f>
        <v>9.2109999999998742</v>
      </c>
      <c r="N414" s="47" t="s">
        <v>84</v>
      </c>
    </row>
    <row r="415" spans="1:14" x14ac:dyDescent="0.25">
      <c r="A415" s="41" t="s">
        <v>193</v>
      </c>
      <c r="B415" s="32" t="s">
        <v>317</v>
      </c>
      <c r="C415" s="66" t="s">
        <v>321</v>
      </c>
      <c r="D415" s="101" t="s">
        <v>84</v>
      </c>
      <c r="E415" s="101" t="s">
        <v>84</v>
      </c>
      <c r="F415" s="116" t="s">
        <v>84</v>
      </c>
      <c r="G415" s="116" t="s">
        <v>84</v>
      </c>
      <c r="H415" s="121" t="s">
        <v>84</v>
      </c>
      <c r="I415" s="116" t="s">
        <v>84</v>
      </c>
      <c r="J415" s="121" t="s">
        <v>84</v>
      </c>
      <c r="K415" s="116" t="s">
        <v>84</v>
      </c>
      <c r="L415" s="121" t="s">
        <v>84</v>
      </c>
      <c r="M415" s="134" t="s">
        <v>84</v>
      </c>
      <c r="N415" s="121" t="s">
        <v>84</v>
      </c>
    </row>
    <row r="416" spans="1:14" ht="31.5" x14ac:dyDescent="0.25">
      <c r="A416" s="41" t="s">
        <v>501</v>
      </c>
      <c r="B416" s="32" t="s">
        <v>474</v>
      </c>
      <c r="C416" s="66" t="s">
        <v>321</v>
      </c>
      <c r="D416" s="101" t="s">
        <v>84</v>
      </c>
      <c r="E416" s="101" t="s">
        <v>84</v>
      </c>
      <c r="F416" s="116" t="s">
        <v>84</v>
      </c>
      <c r="G416" s="116" t="s">
        <v>84</v>
      </c>
      <c r="H416" s="121" t="s">
        <v>84</v>
      </c>
      <c r="I416" s="116" t="s">
        <v>84</v>
      </c>
      <c r="J416" s="121" t="s">
        <v>84</v>
      </c>
      <c r="K416" s="116" t="s">
        <v>84</v>
      </c>
      <c r="L416" s="121" t="s">
        <v>84</v>
      </c>
      <c r="M416" s="134" t="s">
        <v>84</v>
      </c>
      <c r="N416" s="121" t="s">
        <v>84</v>
      </c>
    </row>
    <row r="417" spans="1:14" ht="31.5" x14ac:dyDescent="0.25">
      <c r="A417" s="41" t="s">
        <v>502</v>
      </c>
      <c r="B417" s="32" t="s">
        <v>475</v>
      </c>
      <c r="C417" s="66" t="s">
        <v>321</v>
      </c>
      <c r="D417" s="101" t="s">
        <v>84</v>
      </c>
      <c r="E417" s="101" t="s">
        <v>84</v>
      </c>
      <c r="F417" s="116" t="s">
        <v>84</v>
      </c>
      <c r="G417" s="116" t="s">
        <v>84</v>
      </c>
      <c r="H417" s="121" t="s">
        <v>84</v>
      </c>
      <c r="I417" s="116" t="s">
        <v>84</v>
      </c>
      <c r="J417" s="121" t="s">
        <v>84</v>
      </c>
      <c r="K417" s="116" t="s">
        <v>84</v>
      </c>
      <c r="L417" s="121" t="s">
        <v>84</v>
      </c>
      <c r="M417" s="134" t="s">
        <v>84</v>
      </c>
      <c r="N417" s="121" t="s">
        <v>84</v>
      </c>
    </row>
    <row r="418" spans="1:14" ht="31.5" x14ac:dyDescent="0.25">
      <c r="A418" s="41" t="s">
        <v>556</v>
      </c>
      <c r="B418" s="32" t="s">
        <v>460</v>
      </c>
      <c r="C418" s="66" t="s">
        <v>321</v>
      </c>
      <c r="D418" s="101" t="s">
        <v>84</v>
      </c>
      <c r="E418" s="101" t="s">
        <v>84</v>
      </c>
      <c r="F418" s="116" t="s">
        <v>84</v>
      </c>
      <c r="G418" s="116" t="s">
        <v>84</v>
      </c>
      <c r="H418" s="121" t="s">
        <v>84</v>
      </c>
      <c r="I418" s="116" t="s">
        <v>84</v>
      </c>
      <c r="J418" s="121" t="s">
        <v>84</v>
      </c>
      <c r="K418" s="116" t="s">
        <v>84</v>
      </c>
      <c r="L418" s="121" t="s">
        <v>84</v>
      </c>
      <c r="M418" s="134" t="s">
        <v>84</v>
      </c>
      <c r="N418" s="121" t="s">
        <v>84</v>
      </c>
    </row>
    <row r="419" spans="1:14" x14ac:dyDescent="0.25">
      <c r="A419" s="41" t="s">
        <v>194</v>
      </c>
      <c r="B419" s="32" t="s">
        <v>646</v>
      </c>
      <c r="C419" s="66" t="s">
        <v>321</v>
      </c>
      <c r="D419" s="101" t="s">
        <v>84</v>
      </c>
      <c r="E419" s="101" t="s">
        <v>84</v>
      </c>
      <c r="F419" s="116" t="s">
        <v>84</v>
      </c>
      <c r="G419" s="116" t="s">
        <v>84</v>
      </c>
      <c r="H419" s="121" t="s">
        <v>84</v>
      </c>
      <c r="I419" s="116" t="s">
        <v>84</v>
      </c>
      <c r="J419" s="121" t="s">
        <v>84</v>
      </c>
      <c r="K419" s="116" t="s">
        <v>84</v>
      </c>
      <c r="L419" s="121" t="s">
        <v>84</v>
      </c>
      <c r="M419" s="134" t="s">
        <v>84</v>
      </c>
      <c r="N419" s="121" t="s">
        <v>84</v>
      </c>
    </row>
    <row r="420" spans="1:14" x14ac:dyDescent="0.25">
      <c r="A420" s="41" t="s">
        <v>195</v>
      </c>
      <c r="B420" s="32" t="s">
        <v>318</v>
      </c>
      <c r="C420" s="66" t="s">
        <v>321</v>
      </c>
      <c r="D420" s="101">
        <v>0</v>
      </c>
      <c r="E420" s="101">
        <v>0</v>
      </c>
      <c r="F420" s="116">
        <v>0</v>
      </c>
      <c r="G420" s="116">
        <v>0</v>
      </c>
      <c r="H420" s="121" t="s">
        <v>84</v>
      </c>
      <c r="I420" s="116">
        <v>0</v>
      </c>
      <c r="J420" s="121" t="s">
        <v>84</v>
      </c>
      <c r="K420" s="116">
        <v>0</v>
      </c>
      <c r="L420" s="134" t="s">
        <v>84</v>
      </c>
      <c r="M420" s="134">
        <f>SUM(G420:K420)</f>
        <v>0</v>
      </c>
      <c r="N420" s="47" t="s">
        <v>84</v>
      </c>
    </row>
    <row r="421" spans="1:14" x14ac:dyDescent="0.25">
      <c r="A421" s="41" t="s">
        <v>196</v>
      </c>
      <c r="B421" s="32" t="s">
        <v>640</v>
      </c>
      <c r="C421" s="66" t="s">
        <v>321</v>
      </c>
      <c r="D421" s="101" t="s">
        <v>84</v>
      </c>
      <c r="E421" s="101" t="s">
        <v>84</v>
      </c>
      <c r="F421" s="116" t="s">
        <v>84</v>
      </c>
      <c r="G421" s="116" t="s">
        <v>84</v>
      </c>
      <c r="H421" s="121" t="s">
        <v>84</v>
      </c>
      <c r="I421" s="116" t="s">
        <v>84</v>
      </c>
      <c r="J421" s="121" t="s">
        <v>84</v>
      </c>
      <c r="K421" s="116" t="s">
        <v>84</v>
      </c>
      <c r="L421" s="121" t="s">
        <v>84</v>
      </c>
      <c r="M421" s="134" t="s">
        <v>84</v>
      </c>
      <c r="N421" s="121" t="s">
        <v>84</v>
      </c>
    </row>
    <row r="422" spans="1:14" x14ac:dyDescent="0.25">
      <c r="A422" s="41" t="s">
        <v>197</v>
      </c>
      <c r="B422" s="32" t="s">
        <v>320</v>
      </c>
      <c r="C422" s="66" t="s">
        <v>321</v>
      </c>
      <c r="D422" s="101" t="s">
        <v>84</v>
      </c>
      <c r="E422" s="101" t="s">
        <v>84</v>
      </c>
      <c r="F422" s="116" t="s">
        <v>84</v>
      </c>
      <c r="G422" s="116" t="s">
        <v>84</v>
      </c>
      <c r="H422" s="121" t="s">
        <v>84</v>
      </c>
      <c r="I422" s="116" t="s">
        <v>84</v>
      </c>
      <c r="J422" s="121" t="s">
        <v>84</v>
      </c>
      <c r="K422" s="116" t="s">
        <v>84</v>
      </c>
      <c r="L422" s="121" t="s">
        <v>84</v>
      </c>
      <c r="M422" s="134" t="s">
        <v>84</v>
      </c>
      <c r="N422" s="121" t="s">
        <v>84</v>
      </c>
    </row>
    <row r="423" spans="1:14" x14ac:dyDescent="0.25">
      <c r="A423" s="41" t="s">
        <v>198</v>
      </c>
      <c r="B423" s="32" t="s">
        <v>647</v>
      </c>
      <c r="C423" s="66" t="s">
        <v>321</v>
      </c>
      <c r="D423" s="101" t="s">
        <v>84</v>
      </c>
      <c r="E423" s="101" t="s">
        <v>84</v>
      </c>
      <c r="F423" s="116" t="s">
        <v>84</v>
      </c>
      <c r="G423" s="116" t="s">
        <v>84</v>
      </c>
      <c r="H423" s="121" t="s">
        <v>84</v>
      </c>
      <c r="I423" s="116" t="s">
        <v>84</v>
      </c>
      <c r="J423" s="121" t="s">
        <v>84</v>
      </c>
      <c r="K423" s="116" t="s">
        <v>84</v>
      </c>
      <c r="L423" s="121" t="s">
        <v>84</v>
      </c>
      <c r="M423" s="134" t="s">
        <v>84</v>
      </c>
      <c r="N423" s="121" t="s">
        <v>84</v>
      </c>
    </row>
    <row r="424" spans="1:14" ht="31.5" x14ac:dyDescent="0.25">
      <c r="A424" s="41" t="s">
        <v>199</v>
      </c>
      <c r="B424" s="32" t="s">
        <v>622</v>
      </c>
      <c r="C424" s="66" t="s">
        <v>321</v>
      </c>
      <c r="D424" s="101" t="s">
        <v>84</v>
      </c>
      <c r="E424" s="101" t="s">
        <v>84</v>
      </c>
      <c r="F424" s="116" t="s">
        <v>84</v>
      </c>
      <c r="G424" s="116" t="s">
        <v>84</v>
      </c>
      <c r="H424" s="121" t="s">
        <v>84</v>
      </c>
      <c r="I424" s="116" t="s">
        <v>84</v>
      </c>
      <c r="J424" s="121" t="s">
        <v>84</v>
      </c>
      <c r="K424" s="116" t="s">
        <v>84</v>
      </c>
      <c r="L424" s="121" t="s">
        <v>84</v>
      </c>
      <c r="M424" s="134" t="s">
        <v>84</v>
      </c>
      <c r="N424" s="121" t="s">
        <v>84</v>
      </c>
    </row>
    <row r="425" spans="1:14" x14ac:dyDescent="0.25">
      <c r="A425" s="41" t="s">
        <v>557</v>
      </c>
      <c r="B425" s="34" t="s">
        <v>215</v>
      </c>
      <c r="C425" s="66" t="s">
        <v>321</v>
      </c>
      <c r="D425" s="101" t="s">
        <v>84</v>
      </c>
      <c r="E425" s="101" t="s">
        <v>84</v>
      </c>
      <c r="F425" s="116" t="s">
        <v>84</v>
      </c>
      <c r="G425" s="116" t="s">
        <v>84</v>
      </c>
      <c r="H425" s="121" t="s">
        <v>84</v>
      </c>
      <c r="I425" s="116" t="s">
        <v>84</v>
      </c>
      <c r="J425" s="121" t="s">
        <v>84</v>
      </c>
      <c r="K425" s="116" t="s">
        <v>84</v>
      </c>
      <c r="L425" s="121" t="s">
        <v>84</v>
      </c>
      <c r="M425" s="134" t="s">
        <v>84</v>
      </c>
      <c r="N425" s="121" t="s">
        <v>84</v>
      </c>
    </row>
    <row r="426" spans="1:14" x14ac:dyDescent="0.25">
      <c r="A426" s="41" t="s">
        <v>558</v>
      </c>
      <c r="B426" s="34" t="s">
        <v>203</v>
      </c>
      <c r="C426" s="66" t="s">
        <v>321</v>
      </c>
      <c r="D426" s="101" t="s">
        <v>84</v>
      </c>
      <c r="E426" s="101" t="s">
        <v>84</v>
      </c>
      <c r="F426" s="116" t="s">
        <v>84</v>
      </c>
      <c r="G426" s="116" t="s">
        <v>84</v>
      </c>
      <c r="H426" s="121" t="s">
        <v>84</v>
      </c>
      <c r="I426" s="116" t="s">
        <v>84</v>
      </c>
      <c r="J426" s="121" t="s">
        <v>84</v>
      </c>
      <c r="K426" s="116" t="s">
        <v>84</v>
      </c>
      <c r="L426" s="121" t="s">
        <v>84</v>
      </c>
      <c r="M426" s="134" t="s">
        <v>84</v>
      </c>
      <c r="N426" s="121" t="s">
        <v>84</v>
      </c>
    </row>
    <row r="427" spans="1:14" x14ac:dyDescent="0.25">
      <c r="A427" s="41" t="s">
        <v>12</v>
      </c>
      <c r="B427" s="30" t="s">
        <v>559</v>
      </c>
      <c r="C427" s="66" t="s">
        <v>321</v>
      </c>
      <c r="D427" s="101">
        <v>0</v>
      </c>
      <c r="E427" s="101">
        <v>0</v>
      </c>
      <c r="F427" s="116">
        <v>0</v>
      </c>
      <c r="G427" s="116">
        <v>0</v>
      </c>
      <c r="H427" s="121" t="s">
        <v>84</v>
      </c>
      <c r="I427" s="116">
        <v>0</v>
      </c>
      <c r="J427" s="121" t="s">
        <v>84</v>
      </c>
      <c r="K427" s="116">
        <v>0</v>
      </c>
      <c r="L427" s="134" t="s">
        <v>84</v>
      </c>
      <c r="M427" s="134">
        <f t="shared" ref="M427:M442" si="62">SUM(G427:K427)</f>
        <v>0</v>
      </c>
      <c r="N427" s="47" t="s">
        <v>84</v>
      </c>
    </row>
    <row r="428" spans="1:14" x14ac:dyDescent="0.25">
      <c r="A428" s="41" t="s">
        <v>29</v>
      </c>
      <c r="B428" s="30" t="s">
        <v>85</v>
      </c>
      <c r="C428" s="66" t="s">
        <v>321</v>
      </c>
      <c r="D428" s="101">
        <v>3353.6699718226</v>
      </c>
      <c r="E428" s="101">
        <v>1088.0156535170001</v>
      </c>
      <c r="F428" s="116">
        <v>2934.5414079000002</v>
      </c>
      <c r="G428" s="116">
        <v>815.43648725999992</v>
      </c>
      <c r="H428" s="121" t="s">
        <v>84</v>
      </c>
      <c r="I428" s="116">
        <v>601</v>
      </c>
      <c r="J428" s="121" t="s">
        <v>84</v>
      </c>
      <c r="K428" s="116">
        <v>0</v>
      </c>
      <c r="L428" s="134" t="s">
        <v>84</v>
      </c>
      <c r="M428" s="134">
        <f t="shared" si="62"/>
        <v>1416.4364872599999</v>
      </c>
      <c r="N428" s="47" t="s">
        <v>84</v>
      </c>
    </row>
    <row r="429" spans="1:14" x14ac:dyDescent="0.25">
      <c r="A429" s="41" t="s">
        <v>63</v>
      </c>
      <c r="B429" s="31" t="s">
        <v>487</v>
      </c>
      <c r="C429" s="66" t="s">
        <v>321</v>
      </c>
      <c r="D429" s="101">
        <v>3258.12530634</v>
      </c>
      <c r="E429" s="101">
        <v>1104.9816174900002</v>
      </c>
      <c r="F429" s="116">
        <v>2917.5669651399999</v>
      </c>
      <c r="G429" s="116">
        <v>815.43648725999992</v>
      </c>
      <c r="H429" s="121" t="s">
        <v>84</v>
      </c>
      <c r="I429" s="116">
        <v>601</v>
      </c>
      <c r="J429" s="121" t="s">
        <v>84</v>
      </c>
      <c r="K429" s="116">
        <v>0</v>
      </c>
      <c r="L429" s="134" t="s">
        <v>84</v>
      </c>
      <c r="M429" s="134">
        <f t="shared" si="62"/>
        <v>1416.4364872599999</v>
      </c>
      <c r="N429" s="47" t="s">
        <v>84</v>
      </c>
    </row>
    <row r="430" spans="1:14" x14ac:dyDescent="0.25">
      <c r="A430" s="41" t="s">
        <v>190</v>
      </c>
      <c r="B430" s="31" t="s">
        <v>191</v>
      </c>
      <c r="C430" s="66" t="s">
        <v>321</v>
      </c>
      <c r="D430" s="101">
        <v>95.544665482600067</v>
      </c>
      <c r="E430" s="101">
        <f>E428-E429</f>
        <v>-16.965963973000044</v>
      </c>
      <c r="F430" s="116">
        <f>F428-F429</f>
        <v>16.974442760000329</v>
      </c>
      <c r="G430" s="116">
        <f t="shared" ref="G430:K430" si="63">G428-G429</f>
        <v>0</v>
      </c>
      <c r="H430" s="121" t="s">
        <v>84</v>
      </c>
      <c r="I430" s="116">
        <f t="shared" si="63"/>
        <v>0</v>
      </c>
      <c r="J430" s="121" t="s">
        <v>84</v>
      </c>
      <c r="K430" s="116">
        <f t="shared" si="63"/>
        <v>0</v>
      </c>
      <c r="L430" s="134" t="s">
        <v>84</v>
      </c>
      <c r="M430" s="134">
        <f t="shared" si="62"/>
        <v>0</v>
      </c>
      <c r="N430" s="47" t="s">
        <v>84</v>
      </c>
    </row>
    <row r="431" spans="1:14" x14ac:dyDescent="0.25">
      <c r="A431" s="41" t="s">
        <v>11</v>
      </c>
      <c r="B431" s="29" t="s">
        <v>77</v>
      </c>
      <c r="C431" s="66" t="s">
        <v>321</v>
      </c>
      <c r="D431" s="101">
        <v>48.175579499999998</v>
      </c>
      <c r="E431" s="101">
        <v>400</v>
      </c>
      <c r="F431" s="116">
        <v>542.61112476999995</v>
      </c>
      <c r="G431" s="116">
        <v>0</v>
      </c>
      <c r="H431" s="121" t="s">
        <v>84</v>
      </c>
      <c r="I431" s="116">
        <v>0</v>
      </c>
      <c r="J431" s="121" t="s">
        <v>84</v>
      </c>
      <c r="K431" s="116">
        <v>0</v>
      </c>
      <c r="L431" s="134" t="s">
        <v>84</v>
      </c>
      <c r="M431" s="134">
        <f t="shared" si="62"/>
        <v>0</v>
      </c>
      <c r="N431" s="47" t="s">
        <v>84</v>
      </c>
    </row>
    <row r="432" spans="1:14" x14ac:dyDescent="0.25">
      <c r="A432" s="41" t="s">
        <v>13</v>
      </c>
      <c r="B432" s="30" t="s">
        <v>78</v>
      </c>
      <c r="C432" s="66" t="s">
        <v>321</v>
      </c>
      <c r="D432" s="101">
        <v>0</v>
      </c>
      <c r="E432" s="101">
        <v>400</v>
      </c>
      <c r="F432" s="116">
        <v>459.97062729999999</v>
      </c>
      <c r="G432" s="116">
        <v>0</v>
      </c>
      <c r="H432" s="121" t="s">
        <v>84</v>
      </c>
      <c r="I432" s="116">
        <v>0</v>
      </c>
      <c r="J432" s="121" t="s">
        <v>84</v>
      </c>
      <c r="K432" s="116">
        <v>0</v>
      </c>
      <c r="L432" s="134" t="s">
        <v>84</v>
      </c>
      <c r="M432" s="134">
        <f t="shared" si="62"/>
        <v>0</v>
      </c>
      <c r="N432" s="47" t="s">
        <v>84</v>
      </c>
    </row>
    <row r="433" spans="1:14" x14ac:dyDescent="0.25">
      <c r="A433" s="41" t="s">
        <v>14</v>
      </c>
      <c r="B433" s="30" t="s">
        <v>79</v>
      </c>
      <c r="C433" s="66" t="s">
        <v>321</v>
      </c>
      <c r="D433" s="101">
        <v>0</v>
      </c>
      <c r="E433" s="101">
        <v>0</v>
      </c>
      <c r="F433" s="116">
        <v>0</v>
      </c>
      <c r="G433" s="116">
        <v>0</v>
      </c>
      <c r="H433" s="121" t="s">
        <v>84</v>
      </c>
      <c r="I433" s="116">
        <v>0</v>
      </c>
      <c r="J433" s="121" t="s">
        <v>84</v>
      </c>
      <c r="K433" s="116">
        <v>0</v>
      </c>
      <c r="L433" s="134" t="s">
        <v>84</v>
      </c>
      <c r="M433" s="134">
        <f t="shared" si="62"/>
        <v>0</v>
      </c>
      <c r="N433" s="47" t="s">
        <v>84</v>
      </c>
    </row>
    <row r="434" spans="1:14" x14ac:dyDescent="0.25">
      <c r="A434" s="41" t="s">
        <v>20</v>
      </c>
      <c r="B434" s="30" t="s">
        <v>677</v>
      </c>
      <c r="C434" s="66" t="s">
        <v>321</v>
      </c>
      <c r="D434" s="101">
        <v>0</v>
      </c>
      <c r="E434" s="101">
        <v>0</v>
      </c>
      <c r="F434" s="116">
        <v>0</v>
      </c>
      <c r="G434" s="116">
        <v>0</v>
      </c>
      <c r="H434" s="121" t="s">
        <v>84</v>
      </c>
      <c r="I434" s="116">
        <v>0</v>
      </c>
      <c r="J434" s="121" t="s">
        <v>84</v>
      </c>
      <c r="K434" s="116">
        <v>0</v>
      </c>
      <c r="L434" s="134" t="s">
        <v>84</v>
      </c>
      <c r="M434" s="134">
        <f t="shared" si="62"/>
        <v>0</v>
      </c>
      <c r="N434" s="47" t="s">
        <v>84</v>
      </c>
    </row>
    <row r="435" spans="1:14" x14ac:dyDescent="0.25">
      <c r="A435" s="41" t="s">
        <v>30</v>
      </c>
      <c r="B435" s="30" t="s">
        <v>80</v>
      </c>
      <c r="C435" s="66" t="s">
        <v>321</v>
      </c>
      <c r="D435" s="101">
        <v>0</v>
      </c>
      <c r="E435" s="101">
        <v>0</v>
      </c>
      <c r="F435" s="116">
        <v>0</v>
      </c>
      <c r="G435" s="116">
        <v>0</v>
      </c>
      <c r="H435" s="121" t="s">
        <v>84</v>
      </c>
      <c r="I435" s="116">
        <v>0</v>
      </c>
      <c r="J435" s="121" t="s">
        <v>84</v>
      </c>
      <c r="K435" s="116">
        <v>0</v>
      </c>
      <c r="L435" s="134" t="s">
        <v>84</v>
      </c>
      <c r="M435" s="134">
        <f t="shared" si="62"/>
        <v>0</v>
      </c>
      <c r="N435" s="47" t="s">
        <v>84</v>
      </c>
    </row>
    <row r="436" spans="1:14" x14ac:dyDescent="0.25">
      <c r="A436" s="41" t="s">
        <v>31</v>
      </c>
      <c r="B436" s="30" t="s">
        <v>81</v>
      </c>
      <c r="C436" s="66" t="s">
        <v>321</v>
      </c>
      <c r="D436" s="101">
        <v>48.175579499999998</v>
      </c>
      <c r="E436" s="101">
        <v>0</v>
      </c>
      <c r="F436" s="116">
        <v>82.64049747</v>
      </c>
      <c r="G436" s="116">
        <v>0</v>
      </c>
      <c r="H436" s="121" t="s">
        <v>84</v>
      </c>
      <c r="I436" s="116">
        <v>0</v>
      </c>
      <c r="J436" s="121" t="s">
        <v>84</v>
      </c>
      <c r="K436" s="116">
        <v>0</v>
      </c>
      <c r="L436" s="134" t="s">
        <v>84</v>
      </c>
      <c r="M436" s="134">
        <f t="shared" si="62"/>
        <v>0</v>
      </c>
      <c r="N436" s="47" t="s">
        <v>84</v>
      </c>
    </row>
    <row r="437" spans="1:14" x14ac:dyDescent="0.25">
      <c r="A437" s="41" t="s">
        <v>66</v>
      </c>
      <c r="B437" s="31" t="s">
        <v>192</v>
      </c>
      <c r="C437" s="66" t="s">
        <v>321</v>
      </c>
      <c r="D437" s="101">
        <v>48.175579499999998</v>
      </c>
      <c r="E437" s="101">
        <v>0</v>
      </c>
      <c r="F437" s="116">
        <f>F436</f>
        <v>82.64049747</v>
      </c>
      <c r="G437" s="116">
        <f t="shared" ref="G437:K438" si="64">G436</f>
        <v>0</v>
      </c>
      <c r="H437" s="121" t="s">
        <v>84</v>
      </c>
      <c r="I437" s="116">
        <f t="shared" si="64"/>
        <v>0</v>
      </c>
      <c r="J437" s="121" t="s">
        <v>84</v>
      </c>
      <c r="K437" s="116">
        <f t="shared" si="64"/>
        <v>0</v>
      </c>
      <c r="L437" s="134" t="s">
        <v>84</v>
      </c>
      <c r="M437" s="134">
        <f t="shared" si="62"/>
        <v>0</v>
      </c>
      <c r="N437" s="47" t="s">
        <v>84</v>
      </c>
    </row>
    <row r="438" spans="1:14" ht="31.5" x14ac:dyDescent="0.25">
      <c r="A438" s="41" t="s">
        <v>312</v>
      </c>
      <c r="B438" s="32" t="s">
        <v>304</v>
      </c>
      <c r="C438" s="66" t="s">
        <v>321</v>
      </c>
      <c r="D438" s="101">
        <v>0</v>
      </c>
      <c r="E438" s="101">
        <v>0</v>
      </c>
      <c r="F438" s="116">
        <f>F437</f>
        <v>82.64049747</v>
      </c>
      <c r="G438" s="116">
        <f t="shared" si="64"/>
        <v>0</v>
      </c>
      <c r="H438" s="121" t="s">
        <v>84</v>
      </c>
      <c r="I438" s="116">
        <f t="shared" si="64"/>
        <v>0</v>
      </c>
      <c r="J438" s="121" t="s">
        <v>84</v>
      </c>
      <c r="K438" s="116">
        <f t="shared" si="64"/>
        <v>0</v>
      </c>
      <c r="L438" s="134" t="s">
        <v>84</v>
      </c>
      <c r="M438" s="134">
        <f t="shared" si="62"/>
        <v>0</v>
      </c>
      <c r="N438" s="47" t="s">
        <v>84</v>
      </c>
    </row>
    <row r="439" spans="1:14" x14ac:dyDescent="0.25">
      <c r="A439" s="41" t="s">
        <v>366</v>
      </c>
      <c r="B439" s="31" t="s">
        <v>311</v>
      </c>
      <c r="C439" s="66" t="s">
        <v>321</v>
      </c>
      <c r="D439" s="101">
        <v>0</v>
      </c>
      <c r="E439" s="101">
        <v>0</v>
      </c>
      <c r="F439" s="116">
        <v>0</v>
      </c>
      <c r="G439" s="116">
        <v>0</v>
      </c>
      <c r="H439" s="121" t="s">
        <v>84</v>
      </c>
      <c r="I439" s="116">
        <v>0</v>
      </c>
      <c r="J439" s="121" t="s">
        <v>84</v>
      </c>
      <c r="K439" s="116">
        <v>0</v>
      </c>
      <c r="L439" s="134" t="s">
        <v>84</v>
      </c>
      <c r="M439" s="134">
        <f t="shared" si="62"/>
        <v>0</v>
      </c>
      <c r="N439" s="47" t="s">
        <v>84</v>
      </c>
    </row>
    <row r="440" spans="1:14" ht="31.5" x14ac:dyDescent="0.25">
      <c r="A440" s="41" t="s">
        <v>367</v>
      </c>
      <c r="B440" s="32" t="s">
        <v>313</v>
      </c>
      <c r="C440" s="66" t="s">
        <v>321</v>
      </c>
      <c r="D440" s="101">
        <v>0</v>
      </c>
      <c r="E440" s="101">
        <v>0</v>
      </c>
      <c r="F440" s="116">
        <v>0</v>
      </c>
      <c r="G440" s="116">
        <v>0</v>
      </c>
      <c r="H440" s="121" t="s">
        <v>84</v>
      </c>
      <c r="I440" s="116">
        <v>0</v>
      </c>
      <c r="J440" s="121" t="s">
        <v>84</v>
      </c>
      <c r="K440" s="116">
        <v>0</v>
      </c>
      <c r="L440" s="134" t="s">
        <v>84</v>
      </c>
      <c r="M440" s="134">
        <f t="shared" si="62"/>
        <v>0</v>
      </c>
      <c r="N440" s="47" t="s">
        <v>84</v>
      </c>
    </row>
    <row r="441" spans="1:14" x14ac:dyDescent="0.25">
      <c r="A441" s="41" t="s">
        <v>32</v>
      </c>
      <c r="B441" s="30" t="s">
        <v>82</v>
      </c>
      <c r="C441" s="66" t="s">
        <v>321</v>
      </c>
      <c r="D441" s="101">
        <v>0</v>
      </c>
      <c r="E441" s="101">
        <v>0</v>
      </c>
      <c r="F441" s="116">
        <v>0</v>
      </c>
      <c r="G441" s="116">
        <v>0</v>
      </c>
      <c r="H441" s="121" t="s">
        <v>84</v>
      </c>
      <c r="I441" s="116">
        <v>0</v>
      </c>
      <c r="J441" s="121" t="s">
        <v>84</v>
      </c>
      <c r="K441" s="116">
        <v>0</v>
      </c>
      <c r="L441" s="134" t="s">
        <v>84</v>
      </c>
      <c r="M441" s="134">
        <f t="shared" si="62"/>
        <v>0</v>
      </c>
      <c r="N441" s="47" t="s">
        <v>84</v>
      </c>
    </row>
    <row r="442" spans="1:14" ht="16.5" thickBot="1" x14ac:dyDescent="0.3">
      <c r="A442" s="43" t="s">
        <v>33</v>
      </c>
      <c r="B442" s="35" t="s">
        <v>83</v>
      </c>
      <c r="C442" s="67" t="s">
        <v>321</v>
      </c>
      <c r="D442" s="50">
        <v>0</v>
      </c>
      <c r="E442" s="50">
        <v>0</v>
      </c>
      <c r="F442" s="50">
        <f>F431-F432-F433-F434-F435-F436-F441</f>
        <v>-4.2632564145606011E-14</v>
      </c>
      <c r="G442" s="50">
        <f t="shared" ref="G442:K442" si="65">G431-G432-G433-G434-G435-G436-G441</f>
        <v>0</v>
      </c>
      <c r="H442" s="50" t="s">
        <v>84</v>
      </c>
      <c r="I442" s="50">
        <f t="shared" si="65"/>
        <v>0</v>
      </c>
      <c r="J442" s="50" t="s">
        <v>84</v>
      </c>
      <c r="K442" s="50">
        <f t="shared" si="65"/>
        <v>0</v>
      </c>
      <c r="L442" s="135" t="s">
        <v>84</v>
      </c>
      <c r="M442" s="135">
        <f t="shared" si="62"/>
        <v>0</v>
      </c>
      <c r="N442" s="72" t="s">
        <v>84</v>
      </c>
    </row>
    <row r="443" spans="1:14" x14ac:dyDescent="0.25">
      <c r="A443" s="44" t="s">
        <v>16</v>
      </c>
      <c r="B443" s="36" t="s">
        <v>440</v>
      </c>
      <c r="C443" s="102" t="s">
        <v>84</v>
      </c>
      <c r="D443" s="71"/>
      <c r="E443" s="71"/>
      <c r="F443" s="71"/>
      <c r="G443" s="71"/>
      <c r="H443" s="71"/>
      <c r="I443" s="71"/>
      <c r="J443" s="71"/>
      <c r="K443" s="71"/>
      <c r="L443" s="136"/>
      <c r="M443" s="136"/>
      <c r="N443" s="73"/>
    </row>
    <row r="444" spans="1:14" ht="47.25" x14ac:dyDescent="0.25">
      <c r="A444" s="46" t="s">
        <v>404</v>
      </c>
      <c r="B444" s="30" t="s">
        <v>408</v>
      </c>
      <c r="C444" s="67" t="s">
        <v>321</v>
      </c>
      <c r="D444" s="101">
        <v>783.52</v>
      </c>
      <c r="E444" s="101">
        <v>844.56399999999996</v>
      </c>
      <c r="F444" s="116">
        <v>706.23400000000004</v>
      </c>
      <c r="G444" s="116">
        <v>683.37400000000002</v>
      </c>
      <c r="H444" s="121" t="s">
        <v>84</v>
      </c>
      <c r="I444" s="116">
        <v>378.04599999999999</v>
      </c>
      <c r="J444" s="121" t="s">
        <v>84</v>
      </c>
      <c r="K444" s="116">
        <v>533.84199999999998</v>
      </c>
      <c r="L444" s="134" t="s">
        <v>84</v>
      </c>
      <c r="M444" s="76">
        <f t="shared" ref="M444:M451" si="66">SUM(G444:K444)</f>
        <v>1595.2620000000002</v>
      </c>
      <c r="N444" s="42" t="s">
        <v>84</v>
      </c>
    </row>
    <row r="445" spans="1:14" x14ac:dyDescent="0.25">
      <c r="A445" s="46" t="s">
        <v>405</v>
      </c>
      <c r="B445" s="31" t="s">
        <v>488</v>
      </c>
      <c r="C445" s="67" t="s">
        <v>321</v>
      </c>
      <c r="D445" s="26">
        <v>0</v>
      </c>
      <c r="E445" s="101">
        <v>0</v>
      </c>
      <c r="F445" s="116">
        <v>0</v>
      </c>
      <c r="G445" s="116">
        <v>0</v>
      </c>
      <c r="H445" s="121" t="s">
        <v>84</v>
      </c>
      <c r="I445" s="116">
        <v>0</v>
      </c>
      <c r="J445" s="121" t="s">
        <v>84</v>
      </c>
      <c r="K445" s="116">
        <v>0</v>
      </c>
      <c r="L445" s="134" t="s">
        <v>84</v>
      </c>
      <c r="M445" s="76">
        <f t="shared" si="66"/>
        <v>0</v>
      </c>
      <c r="N445" s="42" t="s">
        <v>84</v>
      </c>
    </row>
    <row r="446" spans="1:14" ht="31.5" x14ac:dyDescent="0.25">
      <c r="A446" s="46" t="s">
        <v>406</v>
      </c>
      <c r="B446" s="31" t="s">
        <v>456</v>
      </c>
      <c r="C446" s="67" t="s">
        <v>321</v>
      </c>
      <c r="D446" s="101">
        <v>146.88</v>
      </c>
      <c r="E446" s="101">
        <v>252.89699999999999</v>
      </c>
      <c r="F446" s="116">
        <v>460.029</v>
      </c>
      <c r="G446" s="116">
        <v>258.733</v>
      </c>
      <c r="H446" s="121" t="s">
        <v>84</v>
      </c>
      <c r="I446" s="116">
        <v>316.31400000000002</v>
      </c>
      <c r="J446" s="121" t="s">
        <v>84</v>
      </c>
      <c r="K446" s="116">
        <v>413.84199999999998</v>
      </c>
      <c r="L446" s="134" t="s">
        <v>84</v>
      </c>
      <c r="M446" s="76">
        <f t="shared" si="66"/>
        <v>988.88900000000001</v>
      </c>
      <c r="N446" s="42" t="s">
        <v>84</v>
      </c>
    </row>
    <row r="447" spans="1:14" x14ac:dyDescent="0.25">
      <c r="A447" s="46" t="s">
        <v>407</v>
      </c>
      <c r="B447" s="31" t="s">
        <v>403</v>
      </c>
      <c r="C447" s="67" t="s">
        <v>321</v>
      </c>
      <c r="D447" s="82">
        <v>0</v>
      </c>
      <c r="E447" s="82">
        <v>0</v>
      </c>
      <c r="F447" s="82">
        <v>0</v>
      </c>
      <c r="G447" s="82">
        <v>0</v>
      </c>
      <c r="H447" s="82" t="s">
        <v>84</v>
      </c>
      <c r="I447" s="82">
        <v>0</v>
      </c>
      <c r="J447" s="82" t="s">
        <v>84</v>
      </c>
      <c r="K447" s="82">
        <v>0</v>
      </c>
      <c r="L447" s="137" t="s">
        <v>84</v>
      </c>
      <c r="M447" s="76">
        <f t="shared" si="66"/>
        <v>0</v>
      </c>
      <c r="N447" s="42" t="s">
        <v>84</v>
      </c>
    </row>
    <row r="448" spans="1:14" ht="33" customHeight="1" x14ac:dyDescent="0.25">
      <c r="A448" s="46" t="s">
        <v>38</v>
      </c>
      <c r="B448" s="30" t="s">
        <v>409</v>
      </c>
      <c r="C448" s="103" t="s">
        <v>84</v>
      </c>
      <c r="D448" s="82">
        <v>0</v>
      </c>
      <c r="E448" s="82">
        <v>0</v>
      </c>
      <c r="F448" s="82">
        <v>0</v>
      </c>
      <c r="G448" s="82">
        <v>0</v>
      </c>
      <c r="H448" s="82" t="s">
        <v>84</v>
      </c>
      <c r="I448" s="82">
        <v>0</v>
      </c>
      <c r="J448" s="82" t="s">
        <v>84</v>
      </c>
      <c r="K448" s="82">
        <v>0</v>
      </c>
      <c r="L448" s="137" t="s">
        <v>84</v>
      </c>
      <c r="M448" s="76">
        <f t="shared" si="66"/>
        <v>0</v>
      </c>
      <c r="N448" s="42" t="s">
        <v>84</v>
      </c>
    </row>
    <row r="449" spans="1:14" x14ac:dyDescent="0.25">
      <c r="A449" s="46" t="s">
        <v>410</v>
      </c>
      <c r="B449" s="31" t="s">
        <v>525</v>
      </c>
      <c r="C449" s="67" t="s">
        <v>321</v>
      </c>
      <c r="D449" s="82">
        <v>0</v>
      </c>
      <c r="E449" s="82">
        <v>0</v>
      </c>
      <c r="F449" s="82">
        <v>0</v>
      </c>
      <c r="G449" s="82">
        <v>0</v>
      </c>
      <c r="H449" s="82" t="s">
        <v>84</v>
      </c>
      <c r="I449" s="82">
        <v>0</v>
      </c>
      <c r="J449" s="82" t="s">
        <v>84</v>
      </c>
      <c r="K449" s="82">
        <v>0</v>
      </c>
      <c r="L449" s="137" t="s">
        <v>84</v>
      </c>
      <c r="M449" s="76">
        <f t="shared" si="66"/>
        <v>0</v>
      </c>
      <c r="N449" s="42" t="s">
        <v>84</v>
      </c>
    </row>
    <row r="450" spans="1:14" x14ac:dyDescent="0.25">
      <c r="A450" s="46" t="s">
        <v>411</v>
      </c>
      <c r="B450" s="31" t="s">
        <v>526</v>
      </c>
      <c r="C450" s="67" t="s">
        <v>321</v>
      </c>
      <c r="D450" s="82">
        <v>0</v>
      </c>
      <c r="E450" s="82">
        <v>0</v>
      </c>
      <c r="F450" s="82">
        <v>0</v>
      </c>
      <c r="G450" s="82">
        <v>0</v>
      </c>
      <c r="H450" s="82" t="s">
        <v>84</v>
      </c>
      <c r="I450" s="82">
        <v>0</v>
      </c>
      <c r="J450" s="82" t="s">
        <v>84</v>
      </c>
      <c r="K450" s="82">
        <v>0</v>
      </c>
      <c r="L450" s="137" t="s">
        <v>84</v>
      </c>
      <c r="M450" s="76">
        <f t="shared" si="66"/>
        <v>0</v>
      </c>
      <c r="N450" s="42" t="s">
        <v>84</v>
      </c>
    </row>
    <row r="451" spans="1:14" ht="16.5" thickBot="1" x14ac:dyDescent="0.3">
      <c r="A451" s="48" t="s">
        <v>412</v>
      </c>
      <c r="B451" s="37" t="s">
        <v>527</v>
      </c>
      <c r="C451" s="68" t="s">
        <v>321</v>
      </c>
      <c r="D451" s="83">
        <v>0</v>
      </c>
      <c r="E451" s="83">
        <v>0</v>
      </c>
      <c r="F451" s="83">
        <v>0</v>
      </c>
      <c r="G451" s="83">
        <v>0</v>
      </c>
      <c r="H451" s="83" t="s">
        <v>84</v>
      </c>
      <c r="I451" s="83">
        <v>0</v>
      </c>
      <c r="J451" s="83" t="s">
        <v>84</v>
      </c>
      <c r="K451" s="83">
        <v>0</v>
      </c>
      <c r="L451" s="138" t="s">
        <v>84</v>
      </c>
      <c r="M451" s="148">
        <f t="shared" si="66"/>
        <v>0</v>
      </c>
      <c r="N451" s="49" t="s">
        <v>84</v>
      </c>
    </row>
    <row r="452" spans="1:14" ht="12" hidden="1" customHeight="1" x14ac:dyDescent="0.25">
      <c r="E452" s="11">
        <f>E29/E340</f>
        <v>1.5677291138358989</v>
      </c>
    </row>
    <row r="453" spans="1:14" ht="6" customHeight="1" x14ac:dyDescent="0.25"/>
    <row r="454" spans="1:14" hidden="1" x14ac:dyDescent="0.25">
      <c r="A454" s="58" t="s">
        <v>379</v>
      </c>
      <c r="E454" s="11" t="e">
        <f>E452/D452</f>
        <v>#DIV/0!</v>
      </c>
    </row>
    <row r="455" spans="1:14" x14ac:dyDescent="0.25">
      <c r="A455" s="172" t="s">
        <v>673</v>
      </c>
      <c r="B455" s="172"/>
      <c r="C455" s="172"/>
      <c r="D455" s="172"/>
      <c r="E455" s="172"/>
      <c r="F455" s="172"/>
      <c r="G455" s="172"/>
      <c r="H455" s="172"/>
      <c r="I455" s="172"/>
      <c r="J455" s="172"/>
      <c r="K455" s="172"/>
      <c r="L455" s="172"/>
      <c r="M455" s="172"/>
    </row>
    <row r="456" spans="1:14" x14ac:dyDescent="0.25">
      <c r="A456" s="172" t="s">
        <v>493</v>
      </c>
      <c r="B456" s="172"/>
      <c r="C456" s="172"/>
      <c r="D456" s="172"/>
      <c r="E456" s="172"/>
      <c r="F456" s="172"/>
      <c r="G456" s="172"/>
      <c r="H456" s="172"/>
      <c r="I456" s="172"/>
      <c r="J456" s="172"/>
      <c r="K456" s="172"/>
      <c r="L456" s="172"/>
      <c r="M456" s="172"/>
    </row>
    <row r="457" spans="1:14" x14ac:dyDescent="0.25">
      <c r="A457" s="172" t="s">
        <v>587</v>
      </c>
      <c r="B457" s="172"/>
      <c r="C457" s="172"/>
      <c r="D457" s="172"/>
      <c r="E457" s="172"/>
      <c r="F457" s="172"/>
      <c r="G457" s="172"/>
      <c r="H457" s="172"/>
      <c r="I457" s="172"/>
      <c r="J457" s="172"/>
      <c r="K457" s="172"/>
      <c r="L457" s="172"/>
      <c r="M457" s="172"/>
    </row>
    <row r="458" spans="1:14" x14ac:dyDescent="0.25">
      <c r="A458" s="99" t="s">
        <v>586</v>
      </c>
    </row>
    <row r="459" spans="1:14" ht="67.5" customHeight="1" x14ac:dyDescent="0.25">
      <c r="A459" s="173" t="s">
        <v>651</v>
      </c>
      <c r="B459" s="173"/>
      <c r="C459" s="173"/>
      <c r="D459" s="173"/>
      <c r="E459" s="173"/>
      <c r="F459" s="173"/>
      <c r="G459" s="173"/>
      <c r="H459" s="173"/>
      <c r="I459" s="173"/>
      <c r="J459" s="173"/>
      <c r="K459" s="173"/>
      <c r="L459" s="173"/>
      <c r="M459" s="173"/>
    </row>
    <row r="462" spans="1:14" hidden="1" x14ac:dyDescent="0.25">
      <c r="D462" s="111">
        <f t="shared" ref="D462" si="67">D373-D210</f>
        <v>3.8837242755107582E-7</v>
      </c>
      <c r="E462" s="111">
        <f t="shared" ref="E462:F462" si="68">E373-E210</f>
        <v>115.36946993605261</v>
      </c>
      <c r="F462" s="111">
        <f t="shared" si="68"/>
        <v>5.722799987779581E-4</v>
      </c>
      <c r="G462" s="111"/>
      <c r="H462" s="111"/>
      <c r="I462" s="111"/>
      <c r="J462" s="111"/>
      <c r="K462" s="111"/>
      <c r="L462" s="111"/>
    </row>
  </sheetData>
  <mergeCells count="30"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  <mergeCell ref="A455:M455"/>
    <mergeCell ref="A456:M456"/>
    <mergeCell ref="A457:M457"/>
    <mergeCell ref="A459:M459"/>
    <mergeCell ref="A373:B373"/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2021-04-15T09:38:07Z</dcterms:modified>
</cp:coreProperties>
</file>