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F_prj_111001_3392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C16" i="2"/>
  <c r="C16" i="1"/>
  <c r="A8" i="6" l="1"/>
  <c r="A8" i="5"/>
  <c r="A8" i="4"/>
  <c r="A8" i="3"/>
  <c r="A8" i="2"/>
  <c r="A11" i="1" l="1"/>
  <c r="I27" i="4"/>
  <c r="C3" i="8" s="1"/>
  <c r="C4" i="8" s="1"/>
  <c r="C5" i="8" s="1"/>
  <c r="H7" i="8" s="1"/>
  <c r="I21" i="4"/>
  <c r="I22" i="4"/>
  <c r="I23" i="4"/>
  <c r="I24" i="4"/>
  <c r="I25" i="4"/>
  <c r="I26" i="4"/>
  <c r="I20" i="4"/>
  <c r="C15" i="8"/>
  <c r="C14" i="8"/>
  <c r="C12" i="8"/>
  <c r="C9" i="8" l="1"/>
  <c r="C6" i="8" s="1"/>
  <c r="C18" i="8" s="1"/>
  <c r="C8" i="8"/>
  <c r="C20" i="8" l="1"/>
  <c r="I7" i="8"/>
  <c r="A9" i="6" l="1"/>
  <c r="A9" i="5"/>
  <c r="A9" i="4"/>
  <c r="A9" i="3"/>
  <c r="A9" i="2"/>
  <c r="A11" i="6" l="1"/>
  <c r="A11" i="5"/>
  <c r="A11" i="4"/>
  <c r="A11" i="3"/>
  <c r="A11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<sst xmlns="http://schemas.openxmlformats.org/spreadsheetml/2006/main" count="865" uniqueCount="77">
  <si>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</si>
  <si>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</si>
  <si>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</si>
  <si>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</si>
  <si>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</si>
  <si>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</si>
  <si>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</si>
  <si>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Идентификатор инвестиционного проекта: F_prj_111001_3392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</si>
  <si>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</si>
  <si>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</si>
  <si>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</si>
  <si>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</si>
  <si>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</si>
  <si>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</si>
  <si>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</si>
  <si>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</si>
  <si>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</si>
  <si>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</si>
  <si>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</si>
  <si>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</si>
  <si>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</si>
  <si>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</si>
  <si>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</si>
  <si>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</si>
  <si>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</si>
  <si>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</si>
  <si>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</si>
  <si>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</si>
  <si>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</si>
  <si>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</si>
  <si>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</si>
  <si>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</si>
  <si>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УНЦ ВЛ 0,4-750 кВ на строительно-монтажные работы без опор и провода 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</si>
  <si>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</si>
  <si>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</si>
  <si>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</si>
  <si>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УНЦ проводаСИП ВЛ 0,4-35кВ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</si>
  <si>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</si>
  <si>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</si>
  <si>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</si>
  <si>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</si>
  <si>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</si>
  <si>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</si>
  <si>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</si>
  <si>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</si>
  <si>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</si>
  <si>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</si>
  <si>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</si>
  <si>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</si>
  <si>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</si>
  <si>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</si>
  <si>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</si>
  <si>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</si>
  <si>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</si>
  <si>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</si>
  <si>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</si>
  <si>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</si>
  <si>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СИП-4, 70мм2 / -мм2</t>
  </si>
  <si>
    <t>Наименование инвестиционного проекта: Реконструкция ВЛ 0.4 кВ от ТП 15/0,4 кВ № 02-13 (инв.№ 5321118) протяженностью 1,331 км г.Озерск</t>
  </si>
  <si>
    <t>СИП-4, 95мм2 / -мм2</t>
  </si>
  <si>
    <t>СИП-4, 25мм2 / -мм2</t>
  </si>
  <si>
    <t>СИП-4, 16мм2 / -мм2</t>
  </si>
  <si>
    <t>Л7-32-4</t>
  </si>
  <si>
    <t>Л7-34-4</t>
  </si>
  <si>
    <t>Л7-38-4</t>
  </si>
  <si>
    <t>Л7-39-4</t>
  </si>
  <si>
    <t>Л3-01-1</t>
  </si>
  <si>
    <t>Л1-01-1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</si>
  <si>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28.10.2019 № 521</t>
  </si>
  <si>
    <t xml:space="preserve">Затраты на проектно-изыскательские работы по ВЛ </t>
  </si>
  <si>
    <t>0,4</t>
  </si>
  <si>
    <t>Протяженность до 2 км</t>
  </si>
  <si>
    <t xml:space="preserve">1 ед. </t>
  </si>
  <si>
    <t>П3-02</t>
  </si>
  <si>
    <t>2024г.</t>
  </si>
  <si>
    <t>2025г.</t>
  </si>
  <si>
    <t>Год раскрытия информации: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</si>
</sst>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0.0"/>
    <numFmt numFmtId="166" formatCode="_-* #,##0.0\ _₽_-;\-* #,##0.0\ _₽_-;_-* &quot;-&quot;?\ _₽_-;_-@_-"/>
    <numFmt numFmtId="167" formatCode="_-* #,##0.00_р_._-;\-* #,##0.00_р_._-;_-* &quot;-&quot;??_р_.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165" fontId="7" fillId="0" borderId="2" xfId="1" applyNumberFormat="1" applyFont="1" applyBorder="1" applyAlignment="1">
      <alignment horizontal="center" vertical="center" wrapText="1"/>
    </xf>
    <xf numFmtId="1" fontId="1" fillId="0" borderId="2" xfId="1" applyNumberFormat="1" applyFont="1" applyBorder="1" applyAlignment="1">
      <alignment horizontal="center" vertical="center" wrapText="1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6" fontId="13" fillId="0" borderId="9" xfId="0" applyNumberFormat="1" applyFont="1" applyFill="1" applyBorder="1" applyAlignment="1">
      <alignment horizontal="center" vertical="center" wrapText="1"/>
    </xf>
    <xf numFmtId="166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0" fontId="0" fillId="0" borderId="0" xfId="0"/>
    <xf numFmtId="165" fontId="1" fillId="0" borderId="5" xfId="1" applyNumberFormat="1" applyFont="1" applyBorder="1" applyAlignment="1">
      <alignment horizontal="center" vertical="center" wrapText="1"/>
    </xf>
    <xf numFmtId="166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7" fontId="16" fillId="0" borderId="8" xfId="0" applyNumberFormat="1" applyFont="1" applyFill="1" applyBorder="1"/>
    <xf numFmtId="167" fontId="16" fillId="0" borderId="9" xfId="0" applyNumberFormat="1" applyFont="1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7" fillId="0" borderId="0" xfId="0" applyNumberFormat="1" applyFont="1"/>
    <xf numFmtId="0" fontId="17" fillId="0" borderId="0" xfId="0" applyFont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7" sqref="C17:F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5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2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8" t="s">
        <v>76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25.5" customHeight="1" x14ac:dyDescent="0.2">
      <c r="A9" s="49" t="s">
        <v>58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4" t="s">
        <v>7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9" t="str">
        <f>[1]т1!A11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2" t="s">
        <v>8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4" t="s">
        <v>9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5" t="s">
        <v>10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6" t="s">
        <v>11</v>
      </c>
      <c r="B15" s="46" t="s">
        <v>12</v>
      </c>
      <c r="C15" s="46" t="s">
        <v>13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14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43.5" customHeight="1" x14ac:dyDescent="0.2">
      <c r="A16" s="46" t="s">
        <v>0</v>
      </c>
      <c r="B16" s="46" t="s">
        <v>0</v>
      </c>
      <c r="C16" s="46" t="str">
        <f>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28.10.2019 № 521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7" t="s">
        <v>68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15</v>
      </c>
      <c r="D17" s="46" t="s">
        <v>0</v>
      </c>
      <c r="E17" s="46" t="s">
        <v>0</v>
      </c>
      <c r="F17" s="46" t="s">
        <v>0</v>
      </c>
      <c r="G17" s="46" t="s">
        <v>16</v>
      </c>
      <c r="H17" s="46" t="s">
        <v>0</v>
      </c>
      <c r="I17" s="46" t="s">
        <v>0</v>
      </c>
      <c r="J17" s="46" t="s">
        <v>17</v>
      </c>
      <c r="K17" s="46" t="s">
        <v>0</v>
      </c>
      <c r="L17" s="46" t="s">
        <v>0</v>
      </c>
      <c r="M17" s="46" t="s">
        <v>0</v>
      </c>
      <c r="N17" s="46" t="s">
        <v>16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5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2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8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21.75" customHeight="1" x14ac:dyDescent="0.2">
      <c r="A9" s="44" t="str">
        <f>т1!A9</f>
        <v>Наименование инвестиционного проекта: Реконструкция ВЛ 0.4 кВ от ТП 15/0,4 кВ № 02-13 (инв.№ 5321118) протяженностью 1,331 км г.Озерск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4" t="s">
        <v>7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4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2" t="s">
        <v>8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4" t="s">
        <v>9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5" t="s">
        <v>29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6" t="s">
        <v>11</v>
      </c>
      <c r="B15" s="46" t="s">
        <v>12</v>
      </c>
      <c r="C15" s="46" t="s">
        <v>13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14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45" customHeight="1" x14ac:dyDescent="0.2">
      <c r="A16" s="46" t="s">
        <v>0</v>
      </c>
      <c r="B16" s="46" t="s">
        <v>0</v>
      </c>
      <c r="C16" s="4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28.10.2019 № 521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28.10.2019 № 521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15</v>
      </c>
      <c r="D17" s="46" t="s">
        <v>0</v>
      </c>
      <c r="E17" s="46" t="s">
        <v>0</v>
      </c>
      <c r="F17" s="46" t="s">
        <v>0</v>
      </c>
      <c r="G17" s="46" t="s">
        <v>16</v>
      </c>
      <c r="H17" s="46" t="s">
        <v>0</v>
      </c>
      <c r="I17" s="46" t="s">
        <v>0</v>
      </c>
      <c r="J17" s="46" t="s">
        <v>17</v>
      </c>
      <c r="K17" s="46" t="s">
        <v>0</v>
      </c>
      <c r="L17" s="46" t="s">
        <v>0</v>
      </c>
      <c r="M17" s="46" t="s">
        <v>0</v>
      </c>
      <c r="N17" s="46" t="s">
        <v>16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5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2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8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22.5" customHeight="1" x14ac:dyDescent="0.2">
      <c r="A9" s="44" t="str">
        <f>т1!A9</f>
        <v>Наименование инвестиционного проекта: Реконструкция ВЛ 0.4 кВ от ТП 15/0,4 кВ № 02-13 (инв.№ 5321118) протяженностью 1,331 км г.Озерск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4" t="s">
        <v>7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4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2" t="s">
        <v>8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4" t="s">
        <v>9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5" t="s">
        <v>30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6" t="s">
        <v>11</v>
      </c>
      <c r="B15" s="46" t="s">
        <v>12</v>
      </c>
      <c r="C15" s="46" t="s">
        <v>13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14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44.25" customHeight="1" x14ac:dyDescent="0.2">
      <c r="A16" s="46" t="s">
        <v>0</v>
      </c>
      <c r="B16" s="46" t="s">
        <v>0</v>
      </c>
      <c r="C16" s="4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28.10.2019 № 521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28.10.2019 № 521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15</v>
      </c>
      <c r="D17" s="46" t="s">
        <v>0</v>
      </c>
      <c r="E17" s="46" t="s">
        <v>0</v>
      </c>
      <c r="F17" s="46" t="s">
        <v>0</v>
      </c>
      <c r="G17" s="46" t="s">
        <v>16</v>
      </c>
      <c r="H17" s="46" t="s">
        <v>0</v>
      </c>
      <c r="I17" s="46" t="s">
        <v>0</v>
      </c>
      <c r="J17" s="46" t="s">
        <v>17</v>
      </c>
      <c r="K17" s="46" t="s">
        <v>0</v>
      </c>
      <c r="L17" s="46" t="s">
        <v>0</v>
      </c>
      <c r="M17" s="46" t="s">
        <v>0</v>
      </c>
      <c r="N17" s="46" t="s">
        <v>16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showOutlineSymbols="0" showWhiteSpace="0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5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2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8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30" customHeight="1" x14ac:dyDescent="0.2">
      <c r="A9" s="44" t="str">
        <f>т1!A9</f>
        <v>Наименование инвестиционного проекта: Реконструкция ВЛ 0.4 кВ от ТП 15/0,4 кВ № 02-13 (инв.№ 5321118) протяженностью 1,331 км г.Озерск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9" t="s">
        <v>7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4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2" t="s">
        <v>8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4" t="s">
        <v>9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5" t="s">
        <v>31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6" t="s">
        <v>11</v>
      </c>
      <c r="B15" s="46" t="s">
        <v>12</v>
      </c>
      <c r="C15" s="46" t="s">
        <v>13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14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45" customHeight="1" x14ac:dyDescent="0.2">
      <c r="A16" s="46" t="s">
        <v>0</v>
      </c>
      <c r="B16" s="46" t="s">
        <v>0</v>
      </c>
      <c r="C16" s="4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28.10.2019 № 521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28.10.2019 № 521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15</v>
      </c>
      <c r="D17" s="46" t="s">
        <v>0</v>
      </c>
      <c r="E17" s="46" t="s">
        <v>0</v>
      </c>
      <c r="F17" s="46" t="s">
        <v>0</v>
      </c>
      <c r="G17" s="46" t="s">
        <v>16</v>
      </c>
      <c r="H17" s="46" t="s">
        <v>0</v>
      </c>
      <c r="I17" s="46" t="s">
        <v>0</v>
      </c>
      <c r="J17" s="46" t="s">
        <v>17</v>
      </c>
      <c r="K17" s="46" t="s">
        <v>0</v>
      </c>
      <c r="L17" s="46" t="s">
        <v>0</v>
      </c>
      <c r="M17" s="46" t="s">
        <v>0</v>
      </c>
      <c r="N17" s="46" t="s">
        <v>16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32</v>
      </c>
      <c r="C20" s="6">
        <v>0.4</v>
      </c>
      <c r="D20" s="3" t="s">
        <v>33</v>
      </c>
      <c r="E20" s="4">
        <v>1.331</v>
      </c>
      <c r="F20" s="3" t="s">
        <v>34</v>
      </c>
      <c r="G20" s="3" t="s">
        <v>67</v>
      </c>
      <c r="H20" s="5">
        <v>499</v>
      </c>
      <c r="I20" s="5">
        <f>H20*E20*Q20</f>
        <v>1175.5791300000001</v>
      </c>
      <c r="J20" s="6"/>
      <c r="K20" s="3"/>
      <c r="L20" s="4"/>
      <c r="M20" s="3"/>
      <c r="N20" s="7"/>
      <c r="O20" s="5"/>
      <c r="P20" s="5"/>
      <c r="Q20">
        <v>1.77</v>
      </c>
      <c r="R20" t="s">
        <v>0</v>
      </c>
    </row>
    <row r="21" spans="1:18" ht="50.1" customHeight="1" x14ac:dyDescent="0.2">
      <c r="A21" s="3">
        <v>2</v>
      </c>
      <c r="B21" s="3" t="s">
        <v>35</v>
      </c>
      <c r="C21" s="6">
        <v>0.4</v>
      </c>
      <c r="D21" s="3" t="s">
        <v>33</v>
      </c>
      <c r="E21" s="4">
        <v>1.331</v>
      </c>
      <c r="F21" s="3" t="s">
        <v>34</v>
      </c>
      <c r="G21" s="3" t="s">
        <v>66</v>
      </c>
      <c r="H21" s="5">
        <v>517</v>
      </c>
      <c r="I21" s="5">
        <f t="shared" ref="I21:I26" si="0">H21*E21*Q21</f>
        <v>722.53334999999993</v>
      </c>
      <c r="J21" s="6"/>
      <c r="K21" s="3"/>
      <c r="L21" s="4"/>
      <c r="M21" s="3"/>
      <c r="N21" s="7"/>
      <c r="O21" s="5"/>
      <c r="P21" s="5"/>
      <c r="Q21">
        <v>1.05</v>
      </c>
      <c r="R21" t="s">
        <v>0</v>
      </c>
    </row>
    <row r="22" spans="1:18" s="13" customFormat="1" ht="50.1" customHeight="1" x14ac:dyDescent="0.2">
      <c r="A22" s="3">
        <v>3</v>
      </c>
      <c r="B22" s="3" t="s">
        <v>36</v>
      </c>
      <c r="C22" s="6">
        <v>0.4</v>
      </c>
      <c r="D22" s="3" t="s">
        <v>59</v>
      </c>
      <c r="E22" s="4">
        <v>0.69899999999999995</v>
      </c>
      <c r="F22" s="3" t="s">
        <v>34</v>
      </c>
      <c r="G22" s="3" t="s">
        <v>65</v>
      </c>
      <c r="H22" s="5">
        <v>310</v>
      </c>
      <c r="I22" s="5">
        <f t="shared" si="0"/>
        <v>227.52450000000002</v>
      </c>
      <c r="J22" s="6"/>
      <c r="K22" s="7"/>
      <c r="L22" s="4"/>
      <c r="M22" s="3"/>
      <c r="N22" s="7"/>
      <c r="O22" s="5"/>
      <c r="P22" s="5"/>
      <c r="Q22" s="13">
        <v>1.05</v>
      </c>
      <c r="R22" s="13" t="s">
        <v>0</v>
      </c>
    </row>
    <row r="23" spans="1:18" ht="50.1" customHeight="1" x14ac:dyDescent="0.2">
      <c r="A23" s="3">
        <v>4</v>
      </c>
      <c r="B23" s="3" t="s">
        <v>36</v>
      </c>
      <c r="C23" s="6">
        <v>0.4</v>
      </c>
      <c r="D23" s="3" t="s">
        <v>57</v>
      </c>
      <c r="E23" s="4">
        <v>0.14599999999999999</v>
      </c>
      <c r="F23" s="3" t="s">
        <v>34</v>
      </c>
      <c r="G23" s="3" t="s">
        <v>64</v>
      </c>
      <c r="H23" s="5">
        <v>262</v>
      </c>
      <c r="I23" s="5">
        <f t="shared" si="0"/>
        <v>40.1646</v>
      </c>
      <c r="J23" s="6"/>
      <c r="K23" s="7"/>
      <c r="L23" s="4"/>
      <c r="M23" s="3"/>
      <c r="N23" s="7"/>
      <c r="O23" s="5"/>
      <c r="P23" s="5"/>
      <c r="Q23">
        <v>1.05</v>
      </c>
      <c r="R23" t="s">
        <v>0</v>
      </c>
    </row>
    <row r="24" spans="1:18" s="13" customFormat="1" ht="50.1" customHeight="1" x14ac:dyDescent="0.2">
      <c r="A24" s="3">
        <v>5</v>
      </c>
      <c r="B24" s="3" t="s">
        <v>36</v>
      </c>
      <c r="C24" s="6">
        <v>0.4</v>
      </c>
      <c r="D24" s="3" t="s">
        <v>60</v>
      </c>
      <c r="E24" s="4">
        <v>0.109</v>
      </c>
      <c r="F24" s="3" t="s">
        <v>34</v>
      </c>
      <c r="G24" s="3" t="s">
        <v>63</v>
      </c>
      <c r="H24" s="5">
        <v>163</v>
      </c>
      <c r="I24" s="5">
        <f t="shared" si="0"/>
        <v>18.655349999999999</v>
      </c>
      <c r="J24" s="6"/>
      <c r="K24" s="7"/>
      <c r="L24" s="4"/>
      <c r="M24" s="3"/>
      <c r="N24" s="7"/>
      <c r="O24" s="5"/>
      <c r="P24" s="5"/>
      <c r="Q24" s="13">
        <v>1.05</v>
      </c>
      <c r="R24" s="13" t="s">
        <v>0</v>
      </c>
    </row>
    <row r="25" spans="1:18" s="13" customFormat="1" ht="50.1" customHeight="1" x14ac:dyDescent="0.2">
      <c r="A25" s="3">
        <v>6</v>
      </c>
      <c r="B25" s="3" t="s">
        <v>36</v>
      </c>
      <c r="C25" s="6">
        <v>0.4</v>
      </c>
      <c r="D25" s="3" t="s">
        <v>61</v>
      </c>
      <c r="E25" s="4">
        <v>0.377</v>
      </c>
      <c r="F25" s="3" t="s">
        <v>34</v>
      </c>
      <c r="G25" s="3" t="s">
        <v>62</v>
      </c>
      <c r="H25" s="5">
        <v>146</v>
      </c>
      <c r="I25" s="5">
        <f t="shared" si="0"/>
        <v>57.794100000000007</v>
      </c>
      <c r="J25" s="6"/>
      <c r="K25" s="7"/>
      <c r="L25" s="4"/>
      <c r="M25" s="3"/>
      <c r="N25" s="7"/>
      <c r="O25" s="5"/>
      <c r="P25" s="5"/>
      <c r="Q25" s="13">
        <v>1.05</v>
      </c>
      <c r="R25" s="13" t="s">
        <v>0</v>
      </c>
    </row>
    <row r="26" spans="1:18" s="17" customFormat="1" ht="50.1" customHeight="1" x14ac:dyDescent="0.2">
      <c r="A26" s="14">
        <v>7</v>
      </c>
      <c r="B26" s="14" t="s">
        <v>69</v>
      </c>
      <c r="C26" s="14" t="s">
        <v>70</v>
      </c>
      <c r="D26" s="14" t="s">
        <v>71</v>
      </c>
      <c r="E26" s="15">
        <v>1</v>
      </c>
      <c r="F26" s="14" t="s">
        <v>72</v>
      </c>
      <c r="G26" s="14" t="s">
        <v>73</v>
      </c>
      <c r="H26" s="16">
        <v>295.68000000000006</v>
      </c>
      <c r="I26" s="5">
        <f t="shared" si="0"/>
        <v>295.68000000000006</v>
      </c>
      <c r="J26" s="18"/>
      <c r="K26" s="14"/>
      <c r="L26" s="15"/>
      <c r="M26" s="14"/>
      <c r="N26" s="14"/>
      <c r="O26" s="16"/>
      <c r="P26" s="16"/>
      <c r="Q26" s="17">
        <v>1</v>
      </c>
      <c r="R26" s="17" t="s">
        <v>0</v>
      </c>
    </row>
    <row r="27" spans="1:18" ht="50.1" customHeight="1" x14ac:dyDescent="0.2">
      <c r="A27" s="3" t="s">
        <v>0</v>
      </c>
      <c r="B27" s="3" t="s">
        <v>27</v>
      </c>
      <c r="C27" s="3" t="s">
        <v>0</v>
      </c>
      <c r="D27" s="3" t="s">
        <v>0</v>
      </c>
      <c r="E27" s="4" t="s">
        <v>0</v>
      </c>
      <c r="F27" s="3" t="s">
        <v>0</v>
      </c>
      <c r="G27" s="3" t="s">
        <v>0</v>
      </c>
      <c r="H27" s="5" t="s">
        <v>0</v>
      </c>
      <c r="I27" s="5">
        <f>SUM(I20:I26)</f>
        <v>2537.9310300000006</v>
      </c>
      <c r="J27" s="3"/>
      <c r="K27" s="3"/>
      <c r="L27" s="4"/>
      <c r="M27" s="3"/>
      <c r="N27" s="3"/>
      <c r="O27" s="5"/>
      <c r="P27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5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2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8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21.75" customHeight="1" x14ac:dyDescent="0.2">
      <c r="A9" s="44" t="str">
        <f>т1!A9</f>
        <v>Наименование инвестиционного проекта: Реконструкция ВЛ 0.4 кВ от ТП 15/0,4 кВ № 02-13 (инв.№ 5321118) протяженностью 1,331 км г.Озерск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4" t="s">
        <v>7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4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2" t="s">
        <v>8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4" t="s">
        <v>9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5" t="s">
        <v>37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6" t="s">
        <v>11</v>
      </c>
      <c r="B15" s="46" t="s">
        <v>12</v>
      </c>
      <c r="C15" s="46" t="s">
        <v>13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14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45" customHeight="1" x14ac:dyDescent="0.2">
      <c r="A16" s="46" t="s">
        <v>0</v>
      </c>
      <c r="B16" s="46" t="s">
        <v>0</v>
      </c>
      <c r="C16" s="4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28.10.2019 № 521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28.10.2019 № 521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15</v>
      </c>
      <c r="D17" s="46" t="s">
        <v>0</v>
      </c>
      <c r="E17" s="46" t="s">
        <v>0</v>
      </c>
      <c r="F17" s="46" t="s">
        <v>0</v>
      </c>
      <c r="G17" s="46" t="s">
        <v>16</v>
      </c>
      <c r="H17" s="46" t="s">
        <v>0</v>
      </c>
      <c r="I17" s="46" t="s">
        <v>0</v>
      </c>
      <c r="J17" s="46" t="s">
        <v>17</v>
      </c>
      <c r="K17" s="46" t="s">
        <v>0</v>
      </c>
      <c r="L17" s="46" t="s">
        <v>0</v>
      </c>
      <c r="M17" s="46" t="s">
        <v>0</v>
      </c>
      <c r="N17" s="46" t="s">
        <v>16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5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2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8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24" customHeight="1" x14ac:dyDescent="0.2">
      <c r="A9" s="44" t="str">
        <f>т1!A9</f>
        <v>Наименование инвестиционного проекта: Реконструкция ВЛ 0.4 кВ от ТП 15/0,4 кВ № 02-13 (инв.№ 5321118) протяженностью 1,331 км г.Озерск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4" t="s">
        <v>7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4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2" t="s">
        <v>8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4" t="s">
        <v>9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5" t="s">
        <v>38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6" t="s">
        <v>11</v>
      </c>
      <c r="B15" s="46" t="s">
        <v>12</v>
      </c>
      <c r="C15" s="46" t="s">
        <v>13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14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45.75" customHeight="1" x14ac:dyDescent="0.2">
      <c r="A16" s="46" t="s">
        <v>0</v>
      </c>
      <c r="B16" s="46" t="s">
        <v>0</v>
      </c>
      <c r="C16" s="4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28.10.2019 № 521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28.10.2019 № 521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15</v>
      </c>
      <c r="D17" s="46" t="s">
        <v>0</v>
      </c>
      <c r="E17" s="46" t="s">
        <v>0</v>
      </c>
      <c r="F17" s="46" t="s">
        <v>0</v>
      </c>
      <c r="G17" s="46" t="s">
        <v>16</v>
      </c>
      <c r="H17" s="46" t="s">
        <v>0</v>
      </c>
      <c r="I17" s="46" t="s">
        <v>0</v>
      </c>
      <c r="J17" s="46" t="s">
        <v>17</v>
      </c>
      <c r="K17" s="46" t="s">
        <v>0</v>
      </c>
      <c r="L17" s="46" t="s">
        <v>0</v>
      </c>
      <c r="M17" s="46" t="s">
        <v>0</v>
      </c>
      <c r="N17" s="46" t="s">
        <v>16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21"/>
  <sheetViews>
    <sheetView tabSelected="1" showOutlineSymbols="0" showWhiteSpace="0" zoomScale="85" zoomScaleNormal="85" workbookViewId="0">
      <selection activeCell="C25" sqref="C25:E25"/>
    </sheetView>
  </sheetViews>
  <sheetFormatPr defaultRowHeight="14.25" x14ac:dyDescent="0.2"/>
  <cols>
    <col min="1" max="1" width="10" style="20" bestFit="1" customWidth="1"/>
    <col min="2" max="2" width="25" style="20" bestFit="1" customWidth="1"/>
    <col min="3" max="3" width="18.75" style="20" customWidth="1"/>
    <col min="4" max="4" width="4.25" style="20" customWidth="1"/>
    <col min="5" max="5" width="9.125" style="20" customWidth="1"/>
    <col min="6" max="6" width="29.375" style="20" customWidth="1"/>
    <col min="7" max="7" width="11.5" style="20" customWidth="1"/>
    <col min="8" max="23" width="9" style="20" hidden="1" customWidth="1"/>
    <col min="24" max="25" width="9.875" style="20" bestFit="1" customWidth="1"/>
    <col min="26" max="16384" width="9" style="20"/>
  </cols>
  <sheetData>
    <row r="1" spans="1:25" x14ac:dyDescent="0.2">
      <c r="A1" s="20" t="s">
        <v>39</v>
      </c>
    </row>
    <row r="2" spans="1:25" ht="45" x14ac:dyDescent="0.2">
      <c r="A2" s="21" t="s">
        <v>11</v>
      </c>
      <c r="B2" s="21" t="s">
        <v>40</v>
      </c>
      <c r="C2" s="55" t="s">
        <v>13</v>
      </c>
      <c r="D2" s="56"/>
      <c r="E2" s="57"/>
      <c r="F2" s="22" t="s">
        <v>14</v>
      </c>
      <c r="G2" s="23"/>
    </row>
    <row r="3" spans="1:25" ht="135" x14ac:dyDescent="0.25">
      <c r="A3" s="21">
        <v>1</v>
      </c>
      <c r="B3" s="21" t="s">
        <v>41</v>
      </c>
      <c r="C3" s="52">
        <f>т4!I27</f>
        <v>2537.9310300000006</v>
      </c>
      <c r="D3" s="53"/>
      <c r="E3" s="54"/>
      <c r="F3" s="24"/>
      <c r="G3" s="25"/>
      <c r="Y3" s="26"/>
    </row>
    <row r="4" spans="1:25" ht="15.75" x14ac:dyDescent="0.2">
      <c r="A4" s="21">
        <v>2</v>
      </c>
      <c r="B4" s="21" t="s">
        <v>42</v>
      </c>
      <c r="C4" s="52">
        <f>C3*20%</f>
        <v>507.58620600000017</v>
      </c>
      <c r="D4" s="53"/>
      <c r="E4" s="54"/>
      <c r="F4" s="24"/>
      <c r="G4" s="25"/>
      <c r="H4" s="9">
        <v>2015</v>
      </c>
      <c r="I4" s="9">
        <v>2016</v>
      </c>
      <c r="J4" s="9">
        <v>2017</v>
      </c>
      <c r="K4" s="10">
        <v>2018</v>
      </c>
      <c r="L4" s="10">
        <v>2019</v>
      </c>
      <c r="M4" s="10">
        <v>2020</v>
      </c>
      <c r="N4" s="10">
        <v>2021</v>
      </c>
      <c r="O4" s="9">
        <v>2022</v>
      </c>
      <c r="P4" s="9">
        <v>2023</v>
      </c>
      <c r="Q4" s="10">
        <v>2024</v>
      </c>
      <c r="R4" s="10">
        <v>2025</v>
      </c>
      <c r="S4" s="10">
        <v>2026</v>
      </c>
      <c r="T4" s="10">
        <v>2027</v>
      </c>
      <c r="U4" s="9">
        <v>2028</v>
      </c>
      <c r="V4" s="9">
        <v>2029</v>
      </c>
      <c r="W4" s="10">
        <v>2030</v>
      </c>
    </row>
    <row r="5" spans="1:25" ht="135" x14ac:dyDescent="0.2">
      <c r="A5" s="21">
        <v>3</v>
      </c>
      <c r="B5" s="21" t="s">
        <v>43</v>
      </c>
      <c r="C5" s="52">
        <f>C4+C3</f>
        <v>3045.5172360000006</v>
      </c>
      <c r="D5" s="53"/>
      <c r="E5" s="54"/>
      <c r="F5" s="27"/>
      <c r="G5" s="28"/>
      <c r="H5" s="11">
        <v>114.3</v>
      </c>
      <c r="I5" s="11">
        <v>106.3</v>
      </c>
      <c r="J5" s="11">
        <v>103.7</v>
      </c>
      <c r="K5" s="12">
        <v>105.3</v>
      </c>
      <c r="L5" s="12">
        <v>106.8</v>
      </c>
      <c r="M5" s="12">
        <v>106.2</v>
      </c>
      <c r="N5" s="12">
        <v>105.1</v>
      </c>
      <c r="O5" s="12">
        <v>104.8</v>
      </c>
      <c r="P5" s="12">
        <v>104.7</v>
      </c>
      <c r="Q5" s="12">
        <v>104.7</v>
      </c>
      <c r="R5" s="12">
        <v>104.7</v>
      </c>
      <c r="S5" s="19">
        <v>104.7</v>
      </c>
      <c r="T5" s="19">
        <v>104.7</v>
      </c>
      <c r="U5" s="19">
        <v>104.7</v>
      </c>
      <c r="V5" s="19">
        <v>104.7</v>
      </c>
      <c r="W5" s="19">
        <v>104.7</v>
      </c>
    </row>
    <row r="6" spans="1:25" ht="60" x14ac:dyDescent="0.2">
      <c r="A6" s="21">
        <v>4</v>
      </c>
      <c r="B6" s="21" t="s">
        <v>44</v>
      </c>
      <c r="C6" s="52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3711.9053294750365</v>
      </c>
      <c r="D6" s="53"/>
      <c r="E6" s="54"/>
      <c r="F6" s="27"/>
      <c r="G6" s="28"/>
    </row>
    <row r="7" spans="1:25" ht="75" x14ac:dyDescent="0.2">
      <c r="A7" s="21">
        <v>5</v>
      </c>
      <c r="B7" s="21" t="s">
        <v>45</v>
      </c>
      <c r="C7" s="58">
        <v>0</v>
      </c>
      <c r="D7" s="59"/>
      <c r="E7" s="60"/>
      <c r="F7" s="24"/>
      <c r="G7" s="25"/>
      <c r="H7" s="29">
        <f>C5/1000</f>
        <v>3.0455172360000007</v>
      </c>
      <c r="I7" s="29">
        <f>C18</f>
        <v>3.7119053294750364</v>
      </c>
      <c r="X7" s="29"/>
    </row>
    <row r="8" spans="1:25" ht="45" x14ac:dyDescent="0.2">
      <c r="A8" s="21">
        <v>6</v>
      </c>
      <c r="B8" s="21" t="s">
        <v>46</v>
      </c>
      <c r="C8" s="52">
        <f>C5-C7</f>
        <v>3045.5172360000006</v>
      </c>
      <c r="D8" s="53"/>
      <c r="E8" s="54"/>
      <c r="F8" s="24"/>
      <c r="G8" s="25"/>
    </row>
    <row r="9" spans="1:25" ht="90" x14ac:dyDescent="0.25">
      <c r="A9" s="21">
        <v>7</v>
      </c>
      <c r="B9" s="21" t="s">
        <v>47</v>
      </c>
      <c r="C9" s="52">
        <f>SUM(C10:E15)</f>
        <v>2632.3362099999999</v>
      </c>
      <c r="D9" s="53"/>
      <c r="E9" s="54"/>
      <c r="F9" s="30"/>
      <c r="G9" s="31"/>
      <c r="X9" s="32"/>
    </row>
    <row r="10" spans="1:25" ht="15" x14ac:dyDescent="0.2">
      <c r="A10" s="21">
        <v>7.1</v>
      </c>
      <c r="B10" s="21" t="s">
        <v>48</v>
      </c>
      <c r="C10" s="52">
        <v>0</v>
      </c>
      <c r="D10" s="53"/>
      <c r="E10" s="54"/>
      <c r="F10" s="24"/>
      <c r="G10" s="25"/>
    </row>
    <row r="11" spans="1:25" ht="15" x14ac:dyDescent="0.2">
      <c r="A11" s="21">
        <v>7.2</v>
      </c>
      <c r="B11" s="21" t="s">
        <v>49</v>
      </c>
      <c r="C11" s="52">
        <v>115.67</v>
      </c>
      <c r="D11" s="53"/>
      <c r="E11" s="54"/>
      <c r="F11" s="33"/>
      <c r="G11" s="34"/>
    </row>
    <row r="12" spans="1:25" ht="15" x14ac:dyDescent="0.2">
      <c r="A12" s="21">
        <v>7.3</v>
      </c>
      <c r="B12" s="21" t="s">
        <v>50</v>
      </c>
      <c r="C12" s="52">
        <f>H13*1000</f>
        <v>0</v>
      </c>
      <c r="D12" s="53"/>
      <c r="E12" s="54"/>
      <c r="F12" s="33"/>
      <c r="G12" s="34"/>
    </row>
    <row r="13" spans="1:25" ht="15.75" x14ac:dyDescent="0.25">
      <c r="A13" s="21">
        <v>7.4</v>
      </c>
      <c r="B13" s="21" t="s">
        <v>51</v>
      </c>
      <c r="C13" s="52">
        <v>2516.6662099999999</v>
      </c>
      <c r="D13" s="53"/>
      <c r="E13" s="54"/>
      <c r="F13" s="24"/>
      <c r="G13" s="25"/>
      <c r="H13" s="35">
        <v>0</v>
      </c>
      <c r="I13" s="36">
        <v>2.269968</v>
      </c>
      <c r="J13" s="36">
        <v>0</v>
      </c>
      <c r="K13" s="36">
        <v>0</v>
      </c>
    </row>
    <row r="14" spans="1:25" ht="15" x14ac:dyDescent="0.2">
      <c r="A14" s="21">
        <v>7.5</v>
      </c>
      <c r="B14" s="21" t="s">
        <v>52</v>
      </c>
      <c r="C14" s="52">
        <f>J13*1000</f>
        <v>0</v>
      </c>
      <c r="D14" s="53"/>
      <c r="E14" s="54"/>
      <c r="F14" s="24"/>
      <c r="G14" s="25"/>
    </row>
    <row r="15" spans="1:25" ht="15" x14ac:dyDescent="0.2">
      <c r="A15" s="21">
        <v>7.6</v>
      </c>
      <c r="B15" s="21" t="s">
        <v>56</v>
      </c>
      <c r="C15" s="52">
        <f>K13*1000</f>
        <v>0</v>
      </c>
      <c r="D15" s="53"/>
      <c r="E15" s="54"/>
      <c r="F15" s="24"/>
      <c r="G15" s="25"/>
    </row>
    <row r="16" spans="1:25" ht="15" x14ac:dyDescent="0.2">
      <c r="A16" s="21">
        <v>7.7</v>
      </c>
      <c r="B16" s="21" t="s">
        <v>74</v>
      </c>
      <c r="C16" s="52">
        <v>0</v>
      </c>
      <c r="D16" s="53"/>
      <c r="E16" s="54"/>
      <c r="F16" s="24"/>
      <c r="G16" s="25"/>
    </row>
    <row r="17" spans="1:26" ht="15" x14ac:dyDescent="0.2">
      <c r="A17" s="21">
        <v>7.8</v>
      </c>
      <c r="B17" s="21" t="s">
        <v>75</v>
      </c>
      <c r="C17" s="52">
        <v>0</v>
      </c>
      <c r="D17" s="53"/>
      <c r="E17" s="54"/>
      <c r="F17" s="24"/>
      <c r="G17" s="25"/>
    </row>
    <row r="18" spans="1:26" ht="75" x14ac:dyDescent="0.2">
      <c r="A18" s="21">
        <v>8</v>
      </c>
      <c r="B18" s="21" t="s">
        <v>53</v>
      </c>
      <c r="C18" s="52">
        <f>C6/1000</f>
        <v>3.7119053294750364</v>
      </c>
      <c r="D18" s="53"/>
      <c r="E18" s="54"/>
      <c r="F18" s="24"/>
      <c r="G18" s="25"/>
    </row>
    <row r="19" spans="1:26" ht="105" x14ac:dyDescent="0.2">
      <c r="A19" s="21">
        <v>9</v>
      </c>
      <c r="B19" s="21" t="s">
        <v>54</v>
      </c>
      <c r="C19" s="52">
        <v>0</v>
      </c>
      <c r="D19" s="53"/>
      <c r="E19" s="54"/>
      <c r="F19" s="37"/>
      <c r="G19" s="3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39"/>
    </row>
    <row r="20" spans="1:26" ht="30" x14ac:dyDescent="0.2">
      <c r="A20" s="21">
        <v>10</v>
      </c>
      <c r="B20" s="21" t="s">
        <v>55</v>
      </c>
      <c r="C20" s="52">
        <f>(C19+C18)*1000</f>
        <v>3711.9053294750365</v>
      </c>
      <c r="D20" s="53"/>
      <c r="E20" s="54"/>
      <c r="F20" s="24"/>
      <c r="G20" s="25"/>
      <c r="X20" s="29"/>
      <c r="Y20" s="40"/>
      <c r="Z20" s="41"/>
    </row>
    <row r="21" spans="1:26" x14ac:dyDescent="0.2">
      <c r="X21" s="29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2019-03-21T08:30:46Z</dcterms:created>
  <dcterms:modified xsi:type="dcterms:W3CDTF">2021-03-23T12:36:54Z</dcterms:modified>
</cp:coreProperties>
</file>