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39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3" i="8" l="1"/>
  <c r="C12" i="8"/>
  <c r="A11" i="1" l="1"/>
  <c r="A8" i="6" l="1"/>
  <c r="A8" i="5"/>
  <c r="A8" i="4"/>
  <c r="A8" i="3"/>
  <c r="A8" i="2"/>
  <c r="I25" i="4" l="1"/>
  <c r="I21" i="4"/>
  <c r="I22" i="4"/>
  <c r="I23" i="4"/>
  <c r="I24" i="4"/>
  <c r="I20" i="4"/>
  <c r="C3" i="8"/>
  <c r="C4" i="8"/>
  <c r="C5" i="8" s="1"/>
  <c r="C9" i="8"/>
  <c r="C8" i="8" l="1"/>
  <c r="C6" i="8"/>
  <c r="C16" i="8" s="1"/>
  <c r="C18" i="8" s="1"/>
  <c r="A11" i="6" l="1"/>
  <c r="A11" i="5"/>
  <c r="A11" i="4"/>
  <c r="A11" i="3"/>
  <c r="A11" i="2"/>
  <c r="A9" i="4" l="1"/>
  <c r="J16" i="4" l="1"/>
  <c r="J16" i="5"/>
  <c r="J16" i="2"/>
  <c r="J16" i="3"/>
  <c r="J16" i="1"/>
  <c r="J16" i="6"/>
</calcChain>
</file>

<file path=xl/sharedStrings.xml><?xml version="1.0" encoding="utf-8"?>
<sst xmlns="http://schemas.openxmlformats.org/spreadsheetml/2006/main" count="859" uniqueCount="72">
  <si>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</si>
  <si>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</si>
  <si>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</si>
  <si>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</si>
  <si>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</si>
  <si>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</si>
  <si>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</si>
  <si>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двухцепной ВЛ 0,4 кВ Л-1 от ТП 15/0,4 кВ № 20-07 с заменой неизолированного провода на СИП протяженностью 0,5 км в п.Знаменск ул.Ленина Гвардейский район</t>
  </si>
  <si>
    <t>Идентификатор инвестиционного проекта: H_16-0139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</si>
  <si>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</si>
  <si>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</si>
  <si>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</si>
  <si>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</si>
  <si>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</si>
  <si>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</si>
  <si>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</si>
  <si>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</si>
  <si>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</si>
  <si>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</si>
  <si>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</si>
  <si>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</si>
  <si>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</si>
  <si>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</si>
  <si>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</si>
  <si>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</si>
  <si>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</si>
  <si>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</si>
  <si>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</si>
  <si>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</si>
  <si>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</si>
  <si>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</si>
  <si>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</si>
  <si>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</si>
  <si>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</si>
  <si>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двухцепная,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</si>
  <si>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</si>
  <si>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</si>
  <si>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</si>
  <si>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СИП-4, 95мм2 / -мм2</t>
  </si>
  <si>
    <t xml:space="preserve">Затраты на проектно-изыскательские работы по ВЛ </t>
  </si>
  <si>
    <t>0,4</t>
  </si>
  <si>
    <t>Протяженность до 1 км</t>
  </si>
  <si>
    <t xml:space="preserve">1 ед. </t>
  </si>
  <si>
    <t>П3-01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</si>
  <si>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</si>
  <si>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</si>
  <si>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</si>
  <si>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</si>
  <si>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</si>
  <si>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</si>
  <si>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</si>
  <si>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</si>
  <si>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</si>
  <si>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</si>
  <si>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</si>
  <si>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</si>
  <si>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</si>
  <si>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</si>
  <si>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</si>
  <si>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</si>
  <si>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</si>
  <si>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</si>
  <si>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</si>
  <si>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 xml:space="preserve">Наименование инвестиционного проекта: Реконструкция двухцепной ВЛ 0,4 кВ Л-1 от ТП 15/0,4 кВ № 20-07 с заменой неизолированного провода на СИП протяженностью 0,45 км в п.Знаменск ул.Ленина Гвардейский район </t>
  </si>
  <si>
    <t>СИП-4, 16мм2 / -мм2</t>
  </si>
  <si>
    <t>Л1-01-2</t>
  </si>
  <si>
    <t>Л3-01-2</t>
  </si>
  <si>
    <t>Л7-39-4</t>
  </si>
  <si>
    <t>Л7-32-4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</si>
  <si>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358</t>
  </si>
  <si>
    <t>2023г.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</si>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</sst>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66" fontId="7" fillId="0" borderId="2" xfId="1" applyNumberFormat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3" t="s">
        <v>71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4.75" customHeight="1" x14ac:dyDescent="0.2">
      <c r="A9" s="44" t="s">
        <v>63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14.25" customHeight="1" x14ac:dyDescent="0.2">
      <c r="A11" s="44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11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4.25" customHeight="1" x14ac:dyDescent="0.2">
      <c r="A16" s="46" t="s">
        <v>0</v>
      </c>
      <c r="B16" s="46" t="s">
        <v>0</v>
      </c>
      <c r="C16" s="46" t="s">
        <v>69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358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2.5" customHeight="1" x14ac:dyDescent="0.2">
      <c r="A9" s="45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4.25" customHeight="1" x14ac:dyDescent="0.2">
      <c r="A16" s="46" t="s">
        <v>0</v>
      </c>
      <c r="B16" s="46" t="s">
        <v>0</v>
      </c>
      <c r="C16" s="46" t="s">
        <v>69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358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1.75" customHeight="1" x14ac:dyDescent="0.2">
      <c r="A9" s="45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4.25" customHeight="1" x14ac:dyDescent="0.2">
      <c r="A16" s="46" t="s">
        <v>0</v>
      </c>
      <c r="B16" s="46" t="s">
        <v>0</v>
      </c>
      <c r="C16" s="46" t="s">
        <v>69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358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4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5.5" customHeight="1" x14ac:dyDescent="0.2">
      <c r="A9" s="45" t="str">
        <f>т1!A9</f>
        <v xml:space="preserve">Наименование инвестиционного проекта: Реконструкция двухцепной ВЛ 0,4 кВ Л-1 от ТП 15/0,4 кВ № 20-07 с заменой неизолированного провода на СИП протяженностью 0,45 км в п.Знаменск ул.Ленина Гвардейский район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5" customHeight="1" x14ac:dyDescent="0.2">
      <c r="A16" s="46" t="s">
        <v>0</v>
      </c>
      <c r="B16" s="46" t="s">
        <v>0</v>
      </c>
      <c r="C16" s="46" t="s">
        <v>69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358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12">
        <v>0.4</v>
      </c>
      <c r="D20" s="3" t="s">
        <v>34</v>
      </c>
      <c r="E20" s="4">
        <v>0.45</v>
      </c>
      <c r="F20" s="3" t="s">
        <v>35</v>
      </c>
      <c r="G20" s="3" t="s">
        <v>65</v>
      </c>
      <c r="H20" s="5">
        <v>798</v>
      </c>
      <c r="I20" s="5">
        <f>E20*H20*Q20</f>
        <v>535.05900000000008</v>
      </c>
      <c r="J20" s="12"/>
      <c r="K20" s="3"/>
      <c r="L20" s="4"/>
      <c r="M20" s="3"/>
      <c r="N20" s="11"/>
      <c r="O20" s="5"/>
      <c r="P20" s="5"/>
      <c r="Q20">
        <v>1.49</v>
      </c>
      <c r="R20" t="s">
        <v>0</v>
      </c>
    </row>
    <row r="21" spans="1:18" ht="50.1" customHeight="1" x14ac:dyDescent="0.2">
      <c r="A21" s="3">
        <v>2</v>
      </c>
      <c r="B21" s="3" t="s">
        <v>36</v>
      </c>
      <c r="C21" s="12">
        <v>0.4</v>
      </c>
      <c r="D21" s="3" t="s">
        <v>34</v>
      </c>
      <c r="E21" s="4">
        <v>0.45</v>
      </c>
      <c r="F21" s="3" t="s">
        <v>35</v>
      </c>
      <c r="G21" s="3" t="s">
        <v>66</v>
      </c>
      <c r="H21" s="5">
        <v>602</v>
      </c>
      <c r="I21" s="5">
        <f t="shared" ref="I21:I24" si="0">E21*H21*Q21</f>
        <v>284.44500000000005</v>
      </c>
      <c r="J21" s="12"/>
      <c r="K21" s="3"/>
      <c r="L21" s="4"/>
      <c r="M21" s="3"/>
      <c r="N21" s="11"/>
      <c r="O21" s="5"/>
      <c r="P21" s="5"/>
      <c r="Q21">
        <v>1.05</v>
      </c>
      <c r="R21" t="s">
        <v>0</v>
      </c>
    </row>
    <row r="22" spans="1:18" ht="50.1" customHeight="1" x14ac:dyDescent="0.2">
      <c r="A22" s="3">
        <v>3</v>
      </c>
      <c r="B22" s="3" t="s">
        <v>37</v>
      </c>
      <c r="C22" s="12">
        <v>0.4</v>
      </c>
      <c r="D22" s="3" t="s">
        <v>38</v>
      </c>
      <c r="E22" s="4">
        <v>0.45</v>
      </c>
      <c r="F22" s="3" t="s">
        <v>35</v>
      </c>
      <c r="G22" s="3" t="s">
        <v>67</v>
      </c>
      <c r="H22" s="5">
        <v>310</v>
      </c>
      <c r="I22" s="5">
        <f t="shared" si="0"/>
        <v>146.47499999999999</v>
      </c>
      <c r="J22" s="12"/>
      <c r="K22" s="3"/>
      <c r="L22" s="4"/>
      <c r="M22" s="3"/>
      <c r="N22" s="11"/>
      <c r="O22" s="5"/>
      <c r="P22" s="5"/>
      <c r="Q22">
        <v>1.05</v>
      </c>
      <c r="R22" t="s">
        <v>0</v>
      </c>
    </row>
    <row r="23" spans="1:18" ht="50.1" customHeight="1" x14ac:dyDescent="0.2">
      <c r="A23" s="3">
        <v>4</v>
      </c>
      <c r="B23" s="3" t="s">
        <v>37</v>
      </c>
      <c r="C23" s="12">
        <v>0.4</v>
      </c>
      <c r="D23" s="3" t="s">
        <v>64</v>
      </c>
      <c r="E23" s="4">
        <v>0.45</v>
      </c>
      <c r="F23" s="3" t="s">
        <v>35</v>
      </c>
      <c r="G23" s="3" t="s">
        <v>68</v>
      </c>
      <c r="H23" s="5">
        <v>146</v>
      </c>
      <c r="I23" s="5">
        <f t="shared" si="0"/>
        <v>68.984999999999999</v>
      </c>
      <c r="J23" s="12"/>
      <c r="K23" s="11"/>
      <c r="L23" s="4"/>
      <c r="M23" s="3"/>
      <c r="N23" s="11"/>
      <c r="O23" s="5"/>
      <c r="P23" s="5"/>
      <c r="Q23">
        <v>1.05</v>
      </c>
      <c r="R23" t="s">
        <v>0</v>
      </c>
    </row>
    <row r="24" spans="1:18" s="13" customFormat="1" ht="50.1" customHeight="1" x14ac:dyDescent="0.2">
      <c r="A24" s="3">
        <v>5</v>
      </c>
      <c r="B24" s="14" t="s">
        <v>39</v>
      </c>
      <c r="C24" s="14" t="s">
        <v>40</v>
      </c>
      <c r="D24" s="14" t="s">
        <v>41</v>
      </c>
      <c r="E24" s="15">
        <v>1</v>
      </c>
      <c r="F24" s="14" t="s">
        <v>42</v>
      </c>
      <c r="G24" s="14" t="s">
        <v>43</v>
      </c>
      <c r="H24" s="16">
        <v>165</v>
      </c>
      <c r="I24" s="5">
        <f t="shared" si="0"/>
        <v>165</v>
      </c>
      <c r="J24" s="14"/>
      <c r="K24" s="14"/>
      <c r="L24" s="15"/>
      <c r="M24" s="14"/>
      <c r="N24" s="14"/>
      <c r="O24" s="16"/>
      <c r="P24" s="16"/>
      <c r="Q24" s="13">
        <v>1</v>
      </c>
      <c r="R24" s="13" t="s">
        <v>0</v>
      </c>
    </row>
    <row r="25" spans="1:18" ht="50.1" customHeight="1" x14ac:dyDescent="0.2">
      <c r="A25" s="3" t="s">
        <v>0</v>
      </c>
      <c r="B25" s="3" t="s">
        <v>28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1199.9640000000002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4.75" customHeight="1" x14ac:dyDescent="0.2">
      <c r="A9" s="45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44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4.25" customHeight="1" x14ac:dyDescent="0.2">
      <c r="A16" s="46" t="s">
        <v>0</v>
      </c>
      <c r="B16" s="46" t="s">
        <v>0</v>
      </c>
      <c r="C16" s="46" t="s">
        <v>69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358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6.25" customHeight="1" x14ac:dyDescent="0.2">
      <c r="A9" s="45" t="s">
        <v>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10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45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7.25" customHeight="1" x14ac:dyDescent="0.2">
      <c r="A16" s="46" t="s">
        <v>0</v>
      </c>
      <c r="B16" s="46" t="s">
        <v>0</v>
      </c>
      <c r="C16" s="46" t="s">
        <v>69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358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X1048576"/>
    </sheetView>
  </sheetViews>
  <sheetFormatPr defaultRowHeight="14.25" x14ac:dyDescent="0.2"/>
  <cols>
    <col min="1" max="1" width="10" style="18" bestFit="1" customWidth="1"/>
    <col min="2" max="2" width="25" style="18" bestFit="1" customWidth="1"/>
    <col min="3" max="3" width="18.75" style="18" customWidth="1"/>
    <col min="4" max="4" width="4.25" style="18" customWidth="1"/>
    <col min="5" max="5" width="9.125" style="18" customWidth="1"/>
    <col min="6" max="6" width="29.375" style="18" customWidth="1"/>
    <col min="7" max="7" width="11.5" style="18" customWidth="1"/>
    <col min="8" max="23" width="9" style="18" hidden="1" customWidth="1"/>
    <col min="24" max="24" width="9.875" style="18" hidden="1" customWidth="1"/>
    <col min="25" max="25" width="9.875" style="18" bestFit="1" customWidth="1"/>
    <col min="26" max="16384" width="9" style="18"/>
  </cols>
  <sheetData>
    <row r="1" spans="1:25" x14ac:dyDescent="0.2">
      <c r="A1" s="18" t="s">
        <v>46</v>
      </c>
    </row>
    <row r="2" spans="1:25" ht="45" x14ac:dyDescent="0.2">
      <c r="A2" s="19" t="s">
        <v>12</v>
      </c>
      <c r="B2" s="19" t="s">
        <v>47</v>
      </c>
      <c r="C2" s="50" t="s">
        <v>14</v>
      </c>
      <c r="D2" s="51"/>
      <c r="E2" s="52"/>
      <c r="F2" s="20" t="s">
        <v>15</v>
      </c>
      <c r="G2" s="21"/>
    </row>
    <row r="3" spans="1:25" ht="135" x14ac:dyDescent="0.25">
      <c r="A3" s="19">
        <v>1</v>
      </c>
      <c r="B3" s="19" t="s">
        <v>48</v>
      </c>
      <c r="C3" s="47">
        <f>т1!I20+т2!I20+т3!I20+т4!I25</f>
        <v>1199.9640000000002</v>
      </c>
      <c r="D3" s="48"/>
      <c r="E3" s="49"/>
      <c r="F3" s="22"/>
      <c r="G3" s="23"/>
      <c r="Y3" s="24"/>
    </row>
    <row r="4" spans="1:25" ht="15.75" x14ac:dyDescent="0.2">
      <c r="A4" s="19">
        <v>2</v>
      </c>
      <c r="B4" s="19" t="s">
        <v>49</v>
      </c>
      <c r="C4" s="47">
        <f>C3*20%</f>
        <v>239.99280000000005</v>
      </c>
      <c r="D4" s="48"/>
      <c r="E4" s="49"/>
      <c r="F4" s="22"/>
      <c r="G4" s="23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9">
        <v>3</v>
      </c>
      <c r="B5" s="19" t="s">
        <v>50</v>
      </c>
      <c r="C5" s="47">
        <f>C4+C3</f>
        <v>1439.9568000000002</v>
      </c>
      <c r="D5" s="48"/>
      <c r="E5" s="49"/>
      <c r="F5" s="25"/>
      <c r="G5" s="2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7">
        <v>104.7</v>
      </c>
      <c r="S5" s="17">
        <v>104.7</v>
      </c>
      <c r="T5" s="17">
        <v>104.7</v>
      </c>
      <c r="U5" s="17">
        <v>104.7</v>
      </c>
      <c r="V5" s="17">
        <v>104.7</v>
      </c>
      <c r="W5" s="17">
        <v>104.7</v>
      </c>
    </row>
    <row r="6" spans="1:25" ht="60" x14ac:dyDescent="0.2">
      <c r="A6" s="19">
        <v>4</v>
      </c>
      <c r="B6" s="19" t="s">
        <v>51</v>
      </c>
      <c r="C6" s="47">
        <f>C7+(C5-C7)*((C10/C9*(K5+100)/200)+C11/C9*(L5+100)/200*K5/100+C12/C9*((M5+100)/200*L5/100*K5/100)+C13/C9*((N5+100)/200*M5/100*L5/100*K5/100)+C14/C9*((O5+100)/200*N5/100*M5/100*L5/100*K5/100)+C15/C9*((P5+100)/200*O5/100*N5/100*M5/100*L5/100*K5/100))</f>
        <v>1761.6490095256438</v>
      </c>
      <c r="D6" s="48"/>
      <c r="E6" s="49"/>
      <c r="F6" s="25"/>
      <c r="G6" s="26"/>
    </row>
    <row r="7" spans="1:25" ht="75" x14ac:dyDescent="0.2">
      <c r="A7" s="19">
        <v>5</v>
      </c>
      <c r="B7" s="19" t="s">
        <v>52</v>
      </c>
      <c r="C7" s="53">
        <v>0</v>
      </c>
      <c r="D7" s="54"/>
      <c r="E7" s="55"/>
      <c r="F7" s="22"/>
      <c r="G7" s="23"/>
      <c r="H7" s="27"/>
      <c r="X7" s="27"/>
    </row>
    <row r="8" spans="1:25" ht="45" x14ac:dyDescent="0.2">
      <c r="A8" s="19">
        <v>6</v>
      </c>
      <c r="B8" s="19" t="s">
        <v>53</v>
      </c>
      <c r="C8" s="47">
        <f>C5-C7</f>
        <v>1439.9568000000002</v>
      </c>
      <c r="D8" s="48"/>
      <c r="E8" s="49"/>
      <c r="F8" s="22"/>
      <c r="G8" s="23"/>
    </row>
    <row r="9" spans="1:25" ht="90" x14ac:dyDescent="0.25">
      <c r="A9" s="19">
        <v>7</v>
      </c>
      <c r="B9" s="19" t="s">
        <v>54</v>
      </c>
      <c r="C9" s="47">
        <f>SUM(C10:E15)</f>
        <v>1452.9624000000001</v>
      </c>
      <c r="D9" s="48"/>
      <c r="E9" s="49"/>
      <c r="F9" s="28"/>
      <c r="G9" s="29"/>
      <c r="X9" s="30"/>
    </row>
    <row r="10" spans="1:25" ht="15" x14ac:dyDescent="0.2">
      <c r="A10" s="19">
        <v>7.1</v>
      </c>
      <c r="B10" s="19" t="s">
        <v>55</v>
      </c>
      <c r="C10" s="47">
        <v>0</v>
      </c>
      <c r="D10" s="48"/>
      <c r="E10" s="49"/>
      <c r="F10" s="22"/>
      <c r="G10" s="23"/>
    </row>
    <row r="11" spans="1:25" ht="15" x14ac:dyDescent="0.2">
      <c r="A11" s="19">
        <v>7.2</v>
      </c>
      <c r="B11" s="19" t="s">
        <v>56</v>
      </c>
      <c r="C11" s="47">
        <v>0</v>
      </c>
      <c r="D11" s="48"/>
      <c r="E11" s="49"/>
      <c r="F11" s="31"/>
      <c r="G11" s="32"/>
    </row>
    <row r="12" spans="1:25" ht="15" x14ac:dyDescent="0.2">
      <c r="A12" s="19">
        <v>7.3</v>
      </c>
      <c r="B12" s="19" t="s">
        <v>57</v>
      </c>
      <c r="C12" s="47">
        <f>0.0307146*1000</f>
        <v>30.714600000000001</v>
      </c>
      <c r="D12" s="48"/>
      <c r="E12" s="49"/>
      <c r="F12" s="31"/>
      <c r="G12" s="32"/>
    </row>
    <row r="13" spans="1:25" ht="15" x14ac:dyDescent="0.2">
      <c r="A13" s="19">
        <v>7.4</v>
      </c>
      <c r="B13" s="19" t="s">
        <v>58</v>
      </c>
      <c r="C13" s="47">
        <f>1.4222478*1000</f>
        <v>1422.2478000000001</v>
      </c>
      <c r="D13" s="48"/>
      <c r="E13" s="49"/>
      <c r="F13" s="22"/>
      <c r="G13" s="23"/>
    </row>
    <row r="14" spans="1:25" ht="15" x14ac:dyDescent="0.2">
      <c r="A14" s="19">
        <v>7.5</v>
      </c>
      <c r="B14" s="19" t="s">
        <v>59</v>
      </c>
      <c r="C14" s="47">
        <v>0</v>
      </c>
      <c r="D14" s="48"/>
      <c r="E14" s="49"/>
      <c r="F14" s="22"/>
      <c r="G14" s="23"/>
    </row>
    <row r="15" spans="1:25" ht="15" x14ac:dyDescent="0.2">
      <c r="A15" s="19">
        <v>7.6</v>
      </c>
      <c r="B15" s="19" t="s">
        <v>70</v>
      </c>
      <c r="C15" s="47">
        <v>0</v>
      </c>
      <c r="D15" s="48"/>
      <c r="E15" s="49"/>
      <c r="F15" s="22"/>
      <c r="G15" s="23"/>
    </row>
    <row r="16" spans="1:25" ht="75" x14ac:dyDescent="0.2">
      <c r="A16" s="19">
        <v>8</v>
      </c>
      <c r="B16" s="19" t="s">
        <v>60</v>
      </c>
      <c r="C16" s="47">
        <f>C6/1000</f>
        <v>1.7616490095256438</v>
      </c>
      <c r="D16" s="48"/>
      <c r="E16" s="49"/>
      <c r="F16" s="22"/>
      <c r="G16" s="23"/>
    </row>
    <row r="17" spans="1:26" ht="105" x14ac:dyDescent="0.2">
      <c r="A17" s="19">
        <v>9</v>
      </c>
      <c r="B17" s="19" t="s">
        <v>61</v>
      </c>
      <c r="C17" s="56">
        <v>0</v>
      </c>
      <c r="D17" s="57"/>
      <c r="E17" s="58"/>
      <c r="F17" s="33"/>
      <c r="G17" s="3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5"/>
    </row>
    <row r="18" spans="1:26" ht="30" x14ac:dyDescent="0.2">
      <c r="A18" s="19">
        <v>10</v>
      </c>
      <c r="B18" s="19" t="s">
        <v>62</v>
      </c>
      <c r="C18" s="47">
        <f>(C17+C16)*1000</f>
        <v>1761.6490095256438</v>
      </c>
      <c r="D18" s="48"/>
      <c r="E18" s="49"/>
      <c r="F18" s="22"/>
      <c r="G18" s="23"/>
      <c r="X18" s="27"/>
      <c r="Y18" s="36"/>
      <c r="Z18" s="37"/>
    </row>
    <row r="19" spans="1:26" x14ac:dyDescent="0.2">
      <c r="X19" s="27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2019-03-20T14:01:13Z</dcterms:created>
  <dcterms:modified xsi:type="dcterms:W3CDTF">2021-03-23T12:38:17Z</dcterms:modified>
</cp:coreProperties>
</file>