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H_16-0186\"/>
    </mc:Choice>
  </mc:AlternateContent>
  <bookViews>
    <workbookView xWindow="0" yWindow="0" windowWidth="28800" windowHeight="112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6" i="6" l="1"/>
  <c r="C16" i="4"/>
  <c r="C16" i="2"/>
  <c r="C13" i="8"/>
  <c r="A8" i="6" l="1"/>
  <c r="A8" i="5"/>
  <c r="A8" i="4"/>
  <c r="A8" i="3"/>
  <c r="A8" i="2"/>
  <c r="A11" i="1"/>
  <c r="I28" i="5"/>
  <c r="I21" i="5"/>
  <c r="I22" i="5"/>
  <c r="I23" i="5"/>
  <c r="I24" i="5"/>
  <c r="I25" i="5"/>
  <c r="I26" i="5"/>
  <c r="I27" i="5"/>
  <c r="I20" i="5"/>
  <c r="E25" i="5"/>
  <c r="E24" i="5"/>
  <c r="E23" i="5"/>
  <c r="E22" i="5"/>
  <c r="E21" i="5"/>
  <c r="E20" i="5"/>
  <c r="I23" i="3"/>
  <c r="I21" i="3"/>
  <c r="I22" i="3"/>
  <c r="I20" i="3"/>
  <c r="C15" i="8"/>
  <c r="C14" i="8"/>
  <c r="C9" i="8"/>
  <c r="C12" i="8"/>
  <c r="C3" i="8" l="1"/>
  <c r="C4" i="8" s="1"/>
  <c r="C5" i="8" s="1"/>
  <c r="C6" i="8" s="1"/>
  <c r="C18" i="8" s="1"/>
  <c r="H7" i="8"/>
  <c r="J16" i="6"/>
  <c r="J16" i="5"/>
  <c r="J16" i="4"/>
  <c r="J16" i="3"/>
  <c r="J16" i="2"/>
  <c r="C8" i="8" l="1"/>
  <c r="C20" i="8"/>
  <c r="I7" i="8"/>
  <c r="R22" i="3"/>
  <c r="A11" i="6" l="1"/>
  <c r="A11" i="5"/>
  <c r="A11" i="4"/>
  <c r="A11" i="3"/>
  <c r="A11" i="2"/>
</calcChain>
</file>

<file path=xl/sharedStrings.xml><?xml version="1.0" encoding="utf-8"?>
<sst xmlns="http://schemas.openxmlformats.org/spreadsheetml/2006/main" count="883" uniqueCount="89">
  <si>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</si>
  <si>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</si>
  <si>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</si>
  <si>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</si>
  <si>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</si>
  <si>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</si>
  <si>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</si>
  <si>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Строительство КТПн 10/0,4 кВ по ул.Клиническая, 2х КЛ 1 кВ по пл. марш. Василевского в г.Калининграде</t>
  </si>
  <si>
    <t>Идентификатор инвестиционного проекта: H_16-0186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</si>
  <si>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</si>
  <si>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</si>
  <si>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</si>
  <si>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</si>
  <si>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</si>
  <si>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</si>
  <si>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</si>
  <si>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</si>
  <si>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</si>
  <si>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</si>
  <si>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</si>
  <si>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</si>
  <si>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</si>
  <si>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</si>
  <si>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</si>
  <si>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</si>
  <si>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</si>
  <si>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</si>
  <si>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</si>
  <si>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</si>
  <si>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</si>
  <si>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</si>
  <si>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</si>
  <si>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УНЦ КТП  блочного типа (бетонные, сэндвич-панели) 6-20 кВ </t>
  </si>
  <si>
    <t>2 т-р 400 кВА</t>
  </si>
  <si>
    <t>1 ед.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</si>
  <si>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</si>
  <si>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</si>
  <si>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</si>
  <si>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</si>
  <si>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 xml:space="preserve">УНЦ КЛ 6-500 кВ (с алюминиевой жилой) </t>
  </si>
  <si>
    <t>120 мм2, алюминий</t>
  </si>
  <si>
    <t xml:space="preserve">1 км </t>
  </si>
  <si>
    <t xml:space="preserve">УНЦ КЛ 0,4 кВ </t>
  </si>
  <si>
    <t>120 мм2, алюминий, 4 жилы</t>
  </si>
  <si>
    <t>240 мм2, алюминий, 4 жилы</t>
  </si>
  <si>
    <t xml:space="preserve">УНЦ на устройство траншеи КЛ и восстановление благоустройства по трассе </t>
  </si>
  <si>
    <t>1 км по трассе</t>
  </si>
  <si>
    <t xml:space="preserve">Затраты на проектно-изыскательские работы по КЛ </t>
  </si>
  <si>
    <t>0,4-20</t>
  </si>
  <si>
    <t>П5-01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</si>
  <si>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</si>
  <si>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</si>
  <si>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</si>
  <si>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</si>
  <si>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</si>
  <si>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</si>
  <si>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</si>
  <si>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</si>
  <si>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</si>
  <si>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</si>
  <si>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</si>
  <si>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</si>
  <si>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</si>
  <si>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</si>
  <si>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</si>
  <si>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2020г.</t>
  </si>
  <si>
    <t>2021г.</t>
  </si>
  <si>
    <t>2022г.</t>
  </si>
  <si>
    <t>2023г.</t>
  </si>
  <si>
    <t>одна цепь КЛ благоустройство по трассе с учетом восстановления газонов</t>
  </si>
  <si>
    <t>две цепи КЛ благоустройство по трассе с учетом восстановления газонов</t>
  </si>
  <si>
    <t>К1-05-2</t>
  </si>
  <si>
    <t>К3-07-1</t>
  </si>
  <si>
    <t>К3-10-1</t>
  </si>
  <si>
    <t>Б2-01-3</t>
  </si>
  <si>
    <t>Б2-01-4</t>
  </si>
  <si>
    <t>Б2-02-3</t>
  </si>
  <si>
    <t>Б2-02-4</t>
  </si>
  <si>
    <t xml:space="preserve">УНЦ ячейки трансформатора 6-35 кВ </t>
  </si>
  <si>
    <t>1 яч.</t>
  </si>
  <si>
    <t>П6-07</t>
  </si>
  <si>
    <t>от 6 до 10,9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</si>
  <si>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№1031</t>
  </si>
  <si>
    <t>масляный Т 10/0,4, 630 кВА</t>
  </si>
  <si>
    <t>Э3-07- 2</t>
  </si>
  <si>
    <t>Т5-17- 1</t>
  </si>
  <si>
    <t>2024г.</t>
  </si>
  <si>
    <t>2025г.</t>
  </si>
  <si>
    <t>Год раскрытия информации: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</si>
</sst>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0"/>
    <numFmt numFmtId="165" formatCode="_-* #,##0.0\ _₽_-;\-* #,##0.0\ _₽_-;_-* &quot;-&quot;?\ _₽_-;_-@_-"/>
    <numFmt numFmtId="166" formatCode="0.0"/>
    <numFmt numFmtId="167" formatCode="_-* #,##0.00_р_._-;\-* #,##0.00_р_._-;_-* &quot;-&quot;??_р_._-;_-@_-"/>
  </numFmts>
  <fonts count="18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1F497D"/>
      <name val="Calibri"/>
      <family val="2"/>
      <charset val="204"/>
    </font>
    <font>
      <sz val="12"/>
      <color rgb="FF7030A0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3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1" fontId="1" fillId="0" borderId="2" xfId="1" applyNumberFormat="1" applyFont="1" applyBorder="1" applyAlignment="1">
      <alignment horizontal="center" vertical="center" wrapText="1"/>
    </xf>
    <xf numFmtId="2" fontId="1" fillId="0" borderId="3" xfId="1" applyNumberFormat="1" applyFont="1" applyBorder="1" applyAlignment="1">
      <alignment horizontal="center" vertical="center"/>
    </xf>
    <xf numFmtId="164" fontId="1" fillId="0" borderId="4" xfId="1" applyNumberFormat="1" applyFont="1" applyBorder="1" applyAlignment="1">
      <alignment horizontal="right" vertical="center"/>
    </xf>
    <xf numFmtId="0" fontId="2" fillId="0" borderId="0" xfId="0" applyFont="1"/>
    <xf numFmtId="166" fontId="1" fillId="0" borderId="2" xfId="1" applyNumberFormat="1" applyFont="1" applyBorder="1" applyAlignment="1">
      <alignment horizontal="center" vertical="center" wrapText="1"/>
    </xf>
    <xf numFmtId="0" fontId="0" fillId="0" borderId="0" xfId="0"/>
    <xf numFmtId="1" fontId="7" fillId="0" borderId="5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/>
    </xf>
    <xf numFmtId="164" fontId="9" fillId="0" borderId="5" xfId="1" applyNumberFormat="1" applyFont="1" applyBorder="1" applyAlignment="1">
      <alignment horizontal="right" vertical="center"/>
    </xf>
    <xf numFmtId="1" fontId="1" fillId="0" borderId="5" xfId="1" applyNumberFormat="1" applyFont="1" applyBorder="1" applyAlignment="1">
      <alignment horizontal="center" vertical="center" wrapText="1"/>
    </xf>
    <xf numFmtId="164" fontId="0" fillId="0" borderId="0" xfId="0" applyNumberFormat="1"/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4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5" fillId="0" borderId="9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167" fontId="16" fillId="0" borderId="8" xfId="0" applyNumberFormat="1" applyFont="1" applyFill="1" applyBorder="1"/>
    <xf numFmtId="167" fontId="16" fillId="0" borderId="9" xfId="0" applyNumberFormat="1" applyFont="1" applyFill="1" applyBorder="1"/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7" fillId="0" borderId="0" xfId="0" applyNumberFormat="1" applyFont="1"/>
    <xf numFmtId="0" fontId="17" fillId="0" borderId="0" xfId="0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1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" ht="45" customHeight="1" x14ac:dyDescent="0.2">
      <c r="A4" s="46" t="s">
        <v>4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</row>
    <row r="5" spans="1:16" x14ac:dyDescent="0.2">
      <c r="A5" t="s">
        <v>0</v>
      </c>
    </row>
    <row r="6" spans="1:16" x14ac:dyDescent="0.2">
      <c r="A6" s="48" t="s">
        <v>5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</row>
    <row r="7" spans="1:16" x14ac:dyDescent="0.2">
      <c r="A7" s="49" t="s">
        <v>6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</row>
    <row r="8" spans="1:16" x14ac:dyDescent="0.2">
      <c r="A8" s="50" t="s">
        <v>88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</row>
    <row r="9" spans="1:16" ht="18.75" customHeight="1" x14ac:dyDescent="0.2">
      <c r="A9" s="51" t="s">
        <v>7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</row>
    <row r="10" spans="1:16" x14ac:dyDescent="0.2">
      <c r="A10" s="51" t="s">
        <v>8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</row>
    <row r="11" spans="1:16" ht="14.25" customHeight="1" x14ac:dyDescent="0.2">
      <c r="A11" s="52" t="str">
        <f>[1]т1!A11</f>
        <v>Решение от утверждении инвестиционной программы отсутствует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</row>
    <row r="12" spans="1:16" x14ac:dyDescent="0.2">
      <c r="A12" s="49" t="s">
        <v>9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</row>
    <row r="13" spans="1:16" x14ac:dyDescent="0.2">
      <c r="A13" s="51" t="s">
        <v>10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</row>
    <row r="14" spans="1:16" x14ac:dyDescent="0.2">
      <c r="A14" s="48" t="s">
        <v>11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</row>
    <row r="15" spans="1:16" x14ac:dyDescent="0.2">
      <c r="A15" s="53" t="s">
        <v>12</v>
      </c>
      <c r="B15" s="53" t="s">
        <v>13</v>
      </c>
      <c r="C15" s="53" t="s">
        <v>14</v>
      </c>
      <c r="D15" s="53" t="s">
        <v>0</v>
      </c>
      <c r="E15" s="53" t="s">
        <v>0</v>
      </c>
      <c r="F15" s="53" t="s">
        <v>0</v>
      </c>
      <c r="G15" s="53" t="s">
        <v>0</v>
      </c>
      <c r="H15" s="53" t="s">
        <v>0</v>
      </c>
      <c r="I15" s="53" t="s">
        <v>0</v>
      </c>
      <c r="J15" s="53" t="s">
        <v>15</v>
      </c>
      <c r="K15" s="53" t="s">
        <v>0</v>
      </c>
      <c r="L15" s="53" t="s">
        <v>0</v>
      </c>
      <c r="M15" s="53" t="s">
        <v>0</v>
      </c>
      <c r="N15" s="53" t="s">
        <v>0</v>
      </c>
      <c r="O15" s="53" t="s">
        <v>0</v>
      </c>
      <c r="P15" s="53" t="s">
        <v>0</v>
      </c>
    </row>
    <row r="16" spans="1:16" ht="30" customHeight="1" x14ac:dyDescent="0.2">
      <c r="A16" s="53" t="s">
        <v>0</v>
      </c>
      <c r="B16" s="53" t="s">
        <v>0</v>
      </c>
      <c r="C16" s="53" t="s">
        <v>82</v>
      </c>
      <c r="D16" s="53" t="s">
        <v>0</v>
      </c>
      <c r="E16" s="53" t="s">
        <v>0</v>
      </c>
      <c r="F16" s="53" t="s">
        <v>0</v>
      </c>
      <c r="G16" s="53" t="s">
        <v>0</v>
      </c>
      <c r="H16" s="53" t="s">
        <v>0</v>
      </c>
      <c r="I16" s="53" t="s">
        <v>0</v>
      </c>
      <c r="J16" s="53" t="s">
        <v>82</v>
      </c>
      <c r="K16" s="53" t="s">
        <v>0</v>
      </c>
      <c r="L16" s="53" t="s">
        <v>0</v>
      </c>
      <c r="M16" s="53" t="s">
        <v>0</v>
      </c>
      <c r="N16" s="53" t="s">
        <v>0</v>
      </c>
      <c r="O16" s="53" t="s">
        <v>0</v>
      </c>
      <c r="P16" s="53" t="s">
        <v>0</v>
      </c>
    </row>
    <row r="17" spans="1:18" ht="30" customHeight="1" x14ac:dyDescent="0.2">
      <c r="A17" s="53" t="s">
        <v>0</v>
      </c>
      <c r="B17" s="53" t="s">
        <v>0</v>
      </c>
      <c r="C17" s="53" t="s">
        <v>16</v>
      </c>
      <c r="D17" s="53" t="s">
        <v>0</v>
      </c>
      <c r="E17" s="53" t="s">
        <v>0</v>
      </c>
      <c r="F17" s="53" t="s">
        <v>0</v>
      </c>
      <c r="G17" s="53" t="s">
        <v>17</v>
      </c>
      <c r="H17" s="53" t="s">
        <v>0</v>
      </c>
      <c r="I17" s="53" t="s">
        <v>0</v>
      </c>
      <c r="J17" s="53" t="s">
        <v>18</v>
      </c>
      <c r="K17" s="53" t="s">
        <v>0</v>
      </c>
      <c r="L17" s="53" t="s">
        <v>0</v>
      </c>
      <c r="M17" s="53" t="s">
        <v>0</v>
      </c>
      <c r="N17" s="53" t="s">
        <v>17</v>
      </c>
      <c r="O17" s="53" t="s">
        <v>0</v>
      </c>
      <c r="P17" s="53" t="s">
        <v>0</v>
      </c>
    </row>
    <row r="18" spans="1:18" ht="60" x14ac:dyDescent="0.2">
      <c r="A18" s="53" t="s">
        <v>0</v>
      </c>
      <c r="B18" s="53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" ht="45" customHeight="1" x14ac:dyDescent="0.2">
      <c r="A4" s="46" t="s">
        <v>4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</row>
    <row r="5" spans="1:16" x14ac:dyDescent="0.2">
      <c r="A5" t="s">
        <v>0</v>
      </c>
    </row>
    <row r="6" spans="1:16" x14ac:dyDescent="0.2">
      <c r="A6" s="48" t="s">
        <v>5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</row>
    <row r="7" spans="1:16" x14ac:dyDescent="0.2">
      <c r="A7" s="49" t="s">
        <v>6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</row>
    <row r="8" spans="1:16" x14ac:dyDescent="0.2">
      <c r="A8" s="50" t="str">
        <f>т1!A8</f>
        <v>Год раскрытия информации: 2021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</row>
    <row r="9" spans="1:16" ht="23.25" customHeight="1" x14ac:dyDescent="0.2">
      <c r="A9" s="51" t="s">
        <v>7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</row>
    <row r="10" spans="1:16" x14ac:dyDescent="0.2">
      <c r="A10" s="51" t="s">
        <v>8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</row>
    <row r="11" spans="1:16" x14ac:dyDescent="0.2">
      <c r="A11" s="51" t="str">
        <f>т1!A11</f>
        <v>Решение от утверждении инвестиционной программы отсутствует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</row>
    <row r="12" spans="1:16" x14ac:dyDescent="0.2">
      <c r="A12" s="49" t="s">
        <v>9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</row>
    <row r="13" spans="1:16" x14ac:dyDescent="0.2">
      <c r="A13" s="51" t="s">
        <v>10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</row>
    <row r="14" spans="1:16" x14ac:dyDescent="0.2">
      <c r="A14" s="48" t="s">
        <v>30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</row>
    <row r="15" spans="1:16" x14ac:dyDescent="0.2">
      <c r="A15" s="53" t="s">
        <v>12</v>
      </c>
      <c r="B15" s="53" t="s">
        <v>13</v>
      </c>
      <c r="C15" s="53" t="s">
        <v>14</v>
      </c>
      <c r="D15" s="53" t="s">
        <v>0</v>
      </c>
      <c r="E15" s="53" t="s">
        <v>0</v>
      </c>
      <c r="F15" s="53" t="s">
        <v>0</v>
      </c>
      <c r="G15" s="53" t="s">
        <v>0</v>
      </c>
      <c r="H15" s="53" t="s">
        <v>0</v>
      </c>
      <c r="I15" s="53" t="s">
        <v>0</v>
      </c>
      <c r="J15" s="53" t="s">
        <v>15</v>
      </c>
      <c r="K15" s="53" t="s">
        <v>0</v>
      </c>
      <c r="L15" s="53" t="s">
        <v>0</v>
      </c>
      <c r="M15" s="53" t="s">
        <v>0</v>
      </c>
      <c r="N15" s="53" t="s">
        <v>0</v>
      </c>
      <c r="O15" s="53" t="s">
        <v>0</v>
      </c>
      <c r="P15" s="53" t="s">
        <v>0</v>
      </c>
    </row>
    <row r="16" spans="1:16" ht="30" customHeight="1" x14ac:dyDescent="0.2">
      <c r="A16" s="53" t="s">
        <v>0</v>
      </c>
      <c r="B16" s="53" t="s">
        <v>0</v>
      </c>
      <c r="C16" s="5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№1031</v>
      </c>
      <c r="D16" s="53" t="s">
        <v>0</v>
      </c>
      <c r="E16" s="53" t="s">
        <v>0</v>
      </c>
      <c r="F16" s="53" t="s">
        <v>0</v>
      </c>
      <c r="G16" s="53" t="s">
        <v>0</v>
      </c>
      <c r="H16" s="53" t="s">
        <v>0</v>
      </c>
      <c r="I16" s="53" t="s">
        <v>0</v>
      </c>
      <c r="J16" s="5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№1031</v>
      </c>
      <c r="K16" s="53" t="s">
        <v>0</v>
      </c>
      <c r="L16" s="53" t="s">
        <v>0</v>
      </c>
      <c r="M16" s="53" t="s">
        <v>0</v>
      </c>
      <c r="N16" s="53" t="s">
        <v>0</v>
      </c>
      <c r="O16" s="53" t="s">
        <v>0</v>
      </c>
      <c r="P16" s="53" t="s">
        <v>0</v>
      </c>
    </row>
    <row r="17" spans="1:18" ht="30" customHeight="1" x14ac:dyDescent="0.2">
      <c r="A17" s="53" t="s">
        <v>0</v>
      </c>
      <c r="B17" s="53" t="s">
        <v>0</v>
      </c>
      <c r="C17" s="53" t="s">
        <v>16</v>
      </c>
      <c r="D17" s="53" t="s">
        <v>0</v>
      </c>
      <c r="E17" s="53" t="s">
        <v>0</v>
      </c>
      <c r="F17" s="53" t="s">
        <v>0</v>
      </c>
      <c r="G17" s="53" t="s">
        <v>17</v>
      </c>
      <c r="H17" s="53" t="s">
        <v>0</v>
      </c>
      <c r="I17" s="53" t="s">
        <v>0</v>
      </c>
      <c r="J17" s="53" t="s">
        <v>18</v>
      </c>
      <c r="K17" s="53" t="s">
        <v>0</v>
      </c>
      <c r="L17" s="53" t="s">
        <v>0</v>
      </c>
      <c r="M17" s="53" t="s">
        <v>0</v>
      </c>
      <c r="N17" s="53" t="s">
        <v>17</v>
      </c>
      <c r="O17" s="53" t="s">
        <v>0</v>
      </c>
      <c r="P17" s="53" t="s">
        <v>0</v>
      </c>
    </row>
    <row r="18" spans="1:18" ht="60" x14ac:dyDescent="0.2">
      <c r="A18" s="53" t="s">
        <v>0</v>
      </c>
      <c r="B18" s="53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showOutlineSymbols="0" showWhiteSpace="0" topLeftCell="A7" zoomScale="80" zoomScaleNormal="8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7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" ht="45" customHeight="1" x14ac:dyDescent="0.2">
      <c r="A4" s="46" t="s">
        <v>4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</row>
    <row r="5" spans="1:16" x14ac:dyDescent="0.2">
      <c r="A5" t="s">
        <v>0</v>
      </c>
    </row>
    <row r="6" spans="1:16" x14ac:dyDescent="0.2">
      <c r="A6" s="48" t="s">
        <v>5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</row>
    <row r="7" spans="1:16" x14ac:dyDescent="0.2">
      <c r="A7" s="49" t="s">
        <v>6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</row>
    <row r="8" spans="1:16" ht="14.25" customHeight="1" x14ac:dyDescent="0.2">
      <c r="A8" s="50" t="str">
        <f>т1!A8</f>
        <v>Год раскрытия информации: 2021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</row>
    <row r="9" spans="1:16" ht="26.25" customHeight="1" x14ac:dyDescent="0.2">
      <c r="A9" s="51" t="s">
        <v>7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</row>
    <row r="10" spans="1:16" x14ac:dyDescent="0.2">
      <c r="A10" s="51" t="s">
        <v>8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</row>
    <row r="11" spans="1:16" x14ac:dyDescent="0.2">
      <c r="A11" s="51" t="str">
        <f>т1!A11</f>
        <v>Решение от утверждении инвестиционной программы отсутствует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</row>
    <row r="12" spans="1:16" x14ac:dyDescent="0.2">
      <c r="A12" s="49" t="s">
        <v>9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</row>
    <row r="13" spans="1:16" x14ac:dyDescent="0.2">
      <c r="A13" s="51" t="s">
        <v>10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</row>
    <row r="14" spans="1:16" x14ac:dyDescent="0.2">
      <c r="A14" s="48" t="s">
        <v>31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</row>
    <row r="15" spans="1:16" x14ac:dyDescent="0.2">
      <c r="A15" s="53" t="s">
        <v>12</v>
      </c>
      <c r="B15" s="53" t="s">
        <v>13</v>
      </c>
      <c r="C15" s="53" t="s">
        <v>14</v>
      </c>
      <c r="D15" s="53" t="s">
        <v>0</v>
      </c>
      <c r="E15" s="53" t="s">
        <v>0</v>
      </c>
      <c r="F15" s="53" t="s">
        <v>0</v>
      </c>
      <c r="G15" s="53" t="s">
        <v>0</v>
      </c>
      <c r="H15" s="53" t="s">
        <v>0</v>
      </c>
      <c r="I15" s="53" t="s">
        <v>0</v>
      </c>
      <c r="J15" s="53" t="s">
        <v>15</v>
      </c>
      <c r="K15" s="53" t="s">
        <v>0</v>
      </c>
      <c r="L15" s="53" t="s">
        <v>0</v>
      </c>
      <c r="M15" s="53" t="s">
        <v>0</v>
      </c>
      <c r="N15" s="53" t="s">
        <v>0</v>
      </c>
      <c r="O15" s="53" t="s">
        <v>0</v>
      </c>
      <c r="P15" s="53" t="s">
        <v>0</v>
      </c>
    </row>
    <row r="16" spans="1:16" ht="30" customHeight="1" x14ac:dyDescent="0.2">
      <c r="A16" s="53" t="s">
        <v>0</v>
      </c>
      <c r="B16" s="53" t="s">
        <v>0</v>
      </c>
      <c r="C16" s="53" t="s">
        <v>82</v>
      </c>
      <c r="D16" s="53" t="s">
        <v>0</v>
      </c>
      <c r="E16" s="53" t="s">
        <v>0</v>
      </c>
      <c r="F16" s="53" t="s">
        <v>0</v>
      </c>
      <c r="G16" s="53" t="s">
        <v>0</v>
      </c>
      <c r="H16" s="53" t="s">
        <v>0</v>
      </c>
      <c r="I16" s="53" t="s">
        <v>0</v>
      </c>
      <c r="J16" s="5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№1031</v>
      </c>
      <c r="K16" s="53" t="s">
        <v>0</v>
      </c>
      <c r="L16" s="53" t="s">
        <v>0</v>
      </c>
      <c r="M16" s="53" t="s">
        <v>0</v>
      </c>
      <c r="N16" s="53" t="s">
        <v>0</v>
      </c>
      <c r="O16" s="53" t="s">
        <v>0</v>
      </c>
      <c r="P16" s="53" t="s">
        <v>0</v>
      </c>
    </row>
    <row r="17" spans="1:18" ht="30" customHeight="1" x14ac:dyDescent="0.2">
      <c r="A17" s="53" t="s">
        <v>0</v>
      </c>
      <c r="B17" s="53" t="s">
        <v>0</v>
      </c>
      <c r="C17" s="53" t="s">
        <v>16</v>
      </c>
      <c r="D17" s="53" t="s">
        <v>0</v>
      </c>
      <c r="E17" s="53" t="s">
        <v>0</v>
      </c>
      <c r="F17" s="53" t="s">
        <v>0</v>
      </c>
      <c r="G17" s="53" t="s">
        <v>17</v>
      </c>
      <c r="H17" s="53" t="s">
        <v>0</v>
      </c>
      <c r="I17" s="53" t="s">
        <v>0</v>
      </c>
      <c r="J17" s="53" t="s">
        <v>18</v>
      </c>
      <c r="K17" s="53" t="s">
        <v>0</v>
      </c>
      <c r="L17" s="53" t="s">
        <v>0</v>
      </c>
      <c r="M17" s="53" t="s">
        <v>0</v>
      </c>
      <c r="N17" s="53" t="s">
        <v>17</v>
      </c>
      <c r="O17" s="53" t="s">
        <v>0</v>
      </c>
      <c r="P17" s="53" t="s">
        <v>0</v>
      </c>
    </row>
    <row r="18" spans="1:18" ht="60" x14ac:dyDescent="0.2">
      <c r="A18" s="53" t="s">
        <v>0</v>
      </c>
      <c r="B18" s="53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32</v>
      </c>
      <c r="C20" s="3">
        <v>10</v>
      </c>
      <c r="D20" s="3" t="s">
        <v>33</v>
      </c>
      <c r="E20" s="4">
        <v>1</v>
      </c>
      <c r="F20" s="3" t="s">
        <v>34</v>
      </c>
      <c r="G20" s="12" t="s">
        <v>84</v>
      </c>
      <c r="H20" s="5">
        <v>5819</v>
      </c>
      <c r="I20" s="5">
        <f>H20*E20*Q20</f>
        <v>6109.95</v>
      </c>
      <c r="J20" s="3"/>
      <c r="K20" s="3"/>
      <c r="L20" s="4"/>
      <c r="M20" s="3"/>
      <c r="N20" s="12"/>
      <c r="O20" s="5"/>
      <c r="P20" s="5"/>
      <c r="Q20">
        <v>1.05</v>
      </c>
      <c r="R20" t="s">
        <v>0</v>
      </c>
    </row>
    <row r="21" spans="1:18" s="17" customFormat="1" ht="50.1" customHeight="1" x14ac:dyDescent="0.2">
      <c r="A21" s="18">
        <v>2</v>
      </c>
      <c r="B21" s="18" t="s">
        <v>78</v>
      </c>
      <c r="C21" s="3">
        <v>10</v>
      </c>
      <c r="D21" s="12" t="s">
        <v>83</v>
      </c>
      <c r="E21" s="4">
        <v>2</v>
      </c>
      <c r="F21" s="3" t="s">
        <v>79</v>
      </c>
      <c r="G21" s="12" t="s">
        <v>85</v>
      </c>
      <c r="H21" s="5">
        <v>532</v>
      </c>
      <c r="I21" s="5">
        <f t="shared" ref="I21:I22" si="0">H21*E21*Q21</f>
        <v>1117.2</v>
      </c>
      <c r="J21" s="21"/>
      <c r="K21" s="12"/>
      <c r="L21" s="19"/>
      <c r="M21" s="18"/>
      <c r="N21" s="21"/>
      <c r="O21" s="20"/>
      <c r="P21" s="5"/>
      <c r="Q21" s="17">
        <v>1.05</v>
      </c>
    </row>
    <row r="22" spans="1:18" ht="50.1" customHeight="1" x14ac:dyDescent="0.2">
      <c r="A22" s="3">
        <v>3</v>
      </c>
      <c r="B22" s="3" t="s">
        <v>35</v>
      </c>
      <c r="C22" s="3"/>
      <c r="D22" s="3" t="s">
        <v>81</v>
      </c>
      <c r="E22" s="4">
        <v>1</v>
      </c>
      <c r="F22" s="3" t="s">
        <v>36</v>
      </c>
      <c r="G22" s="3" t="s">
        <v>80</v>
      </c>
      <c r="H22" s="5">
        <v>500</v>
      </c>
      <c r="I22" s="5">
        <f t="shared" si="0"/>
        <v>500</v>
      </c>
      <c r="J22" s="3"/>
      <c r="K22" s="12"/>
      <c r="L22" s="4"/>
      <c r="M22" s="3"/>
      <c r="N22" s="12"/>
      <c r="O22" s="5"/>
      <c r="P22" s="5"/>
      <c r="Q22">
        <v>1</v>
      </c>
      <c r="R22" s="22">
        <f>SUM(P20:P21)</f>
        <v>0</v>
      </c>
    </row>
    <row r="23" spans="1:18" ht="50.1" customHeight="1" x14ac:dyDescent="0.2">
      <c r="A23" s="3" t="s">
        <v>0</v>
      </c>
      <c r="B23" s="3" t="s">
        <v>28</v>
      </c>
      <c r="C23" s="3" t="s">
        <v>0</v>
      </c>
      <c r="D23" s="3" t="s">
        <v>0</v>
      </c>
      <c r="E23" s="4" t="s">
        <v>0</v>
      </c>
      <c r="F23" s="3" t="s">
        <v>0</v>
      </c>
      <c r="G23" s="3" t="s">
        <v>0</v>
      </c>
      <c r="H23" s="5" t="s">
        <v>0</v>
      </c>
      <c r="I23" s="5">
        <f>SUM(I20:I22)</f>
        <v>7727.15</v>
      </c>
      <c r="J23" s="3"/>
      <c r="K23" s="3"/>
      <c r="L23" s="4"/>
      <c r="M23" s="3"/>
      <c r="N23" s="3"/>
      <c r="O23" s="5"/>
      <c r="P23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" ht="45" customHeight="1" x14ac:dyDescent="0.2">
      <c r="A4" s="46" t="s">
        <v>4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</row>
    <row r="5" spans="1:16" x14ac:dyDescent="0.2">
      <c r="A5" t="s">
        <v>0</v>
      </c>
    </row>
    <row r="6" spans="1:16" x14ac:dyDescent="0.2">
      <c r="A6" s="48" t="s">
        <v>5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</row>
    <row r="7" spans="1:16" x14ac:dyDescent="0.2">
      <c r="A7" s="49" t="s">
        <v>6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</row>
    <row r="8" spans="1:16" ht="14.25" customHeight="1" x14ac:dyDescent="0.2">
      <c r="A8" s="50" t="str">
        <f>т1!A8</f>
        <v>Год раскрытия информации: 2021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</row>
    <row r="9" spans="1:16" ht="27.75" customHeight="1" x14ac:dyDescent="0.2">
      <c r="A9" s="51" t="s">
        <v>7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</row>
    <row r="10" spans="1:16" x14ac:dyDescent="0.2">
      <c r="A10" s="51" t="s">
        <v>8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</row>
    <row r="11" spans="1:16" x14ac:dyDescent="0.2">
      <c r="A11" s="51" t="str">
        <f>т1!A11</f>
        <v>Решение от утверждении инвестиционной программы отсутствует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</row>
    <row r="12" spans="1:16" x14ac:dyDescent="0.2">
      <c r="A12" s="49" t="s">
        <v>9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</row>
    <row r="13" spans="1:16" x14ac:dyDescent="0.2">
      <c r="A13" s="51" t="s">
        <v>10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</row>
    <row r="14" spans="1:16" x14ac:dyDescent="0.2">
      <c r="A14" s="48" t="s">
        <v>37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</row>
    <row r="15" spans="1:16" x14ac:dyDescent="0.2">
      <c r="A15" s="53" t="s">
        <v>12</v>
      </c>
      <c r="B15" s="53" t="s">
        <v>13</v>
      </c>
      <c r="C15" s="53" t="s">
        <v>14</v>
      </c>
      <c r="D15" s="53" t="s">
        <v>0</v>
      </c>
      <c r="E15" s="53" t="s">
        <v>0</v>
      </c>
      <c r="F15" s="53" t="s">
        <v>0</v>
      </c>
      <c r="G15" s="53" t="s">
        <v>0</v>
      </c>
      <c r="H15" s="53" t="s">
        <v>0</v>
      </c>
      <c r="I15" s="53" t="s">
        <v>0</v>
      </c>
      <c r="J15" s="53" t="s">
        <v>15</v>
      </c>
      <c r="K15" s="53" t="s">
        <v>0</v>
      </c>
      <c r="L15" s="53" t="s">
        <v>0</v>
      </c>
      <c r="M15" s="53" t="s">
        <v>0</v>
      </c>
      <c r="N15" s="53" t="s">
        <v>0</v>
      </c>
      <c r="O15" s="53" t="s">
        <v>0</v>
      </c>
      <c r="P15" s="53" t="s">
        <v>0</v>
      </c>
    </row>
    <row r="16" spans="1:16" ht="30" customHeight="1" x14ac:dyDescent="0.2">
      <c r="A16" s="53" t="s">
        <v>0</v>
      </c>
      <c r="B16" s="53" t="s">
        <v>0</v>
      </c>
      <c r="C16" s="5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№1031</v>
      </c>
      <c r="D16" s="53" t="s">
        <v>0</v>
      </c>
      <c r="E16" s="53" t="s">
        <v>0</v>
      </c>
      <c r="F16" s="53" t="s">
        <v>0</v>
      </c>
      <c r="G16" s="53" t="s">
        <v>0</v>
      </c>
      <c r="H16" s="53" t="s">
        <v>0</v>
      </c>
      <c r="I16" s="53" t="s">
        <v>0</v>
      </c>
      <c r="J16" s="5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№1031</v>
      </c>
      <c r="K16" s="53" t="s">
        <v>0</v>
      </c>
      <c r="L16" s="53" t="s">
        <v>0</v>
      </c>
      <c r="M16" s="53" t="s">
        <v>0</v>
      </c>
      <c r="N16" s="53" t="s">
        <v>0</v>
      </c>
      <c r="O16" s="53" t="s">
        <v>0</v>
      </c>
      <c r="P16" s="53" t="s">
        <v>0</v>
      </c>
    </row>
    <row r="17" spans="1:18" ht="30" customHeight="1" x14ac:dyDescent="0.2">
      <c r="A17" s="53" t="s">
        <v>0</v>
      </c>
      <c r="B17" s="53" t="s">
        <v>0</v>
      </c>
      <c r="C17" s="53" t="s">
        <v>16</v>
      </c>
      <c r="D17" s="53" t="s">
        <v>0</v>
      </c>
      <c r="E17" s="53" t="s">
        <v>0</v>
      </c>
      <c r="F17" s="53" t="s">
        <v>0</v>
      </c>
      <c r="G17" s="53" t="s">
        <v>17</v>
      </c>
      <c r="H17" s="53" t="s">
        <v>0</v>
      </c>
      <c r="I17" s="53" t="s">
        <v>0</v>
      </c>
      <c r="J17" s="53" t="s">
        <v>18</v>
      </c>
      <c r="K17" s="53" t="s">
        <v>0</v>
      </c>
      <c r="L17" s="53" t="s">
        <v>0</v>
      </c>
      <c r="M17" s="53" t="s">
        <v>0</v>
      </c>
      <c r="N17" s="53" t="s">
        <v>17</v>
      </c>
      <c r="O17" s="53" t="s">
        <v>0</v>
      </c>
      <c r="P17" s="53" t="s">
        <v>0</v>
      </c>
    </row>
    <row r="18" spans="1:18" ht="60" x14ac:dyDescent="0.2">
      <c r="A18" s="53" t="s">
        <v>0</v>
      </c>
      <c r="B18" s="53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showOutlineSymbols="0" showWhiteSpace="0" topLeftCell="A13" zoomScale="80" zoomScaleNormal="8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" ht="45" customHeight="1" x14ac:dyDescent="0.2">
      <c r="A4" s="46" t="s">
        <v>4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</row>
    <row r="5" spans="1:16" x14ac:dyDescent="0.2">
      <c r="A5" t="s">
        <v>0</v>
      </c>
    </row>
    <row r="6" spans="1:16" x14ac:dyDescent="0.2">
      <c r="A6" s="48" t="s">
        <v>5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</row>
    <row r="7" spans="1:16" x14ac:dyDescent="0.2">
      <c r="A7" s="49" t="s">
        <v>6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</row>
    <row r="8" spans="1:16" ht="14.25" customHeight="1" x14ac:dyDescent="0.2">
      <c r="A8" s="50" t="str">
        <f>т1!A8</f>
        <v>Год раскрытия информации: 2021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</row>
    <row r="9" spans="1:16" ht="23.25" customHeight="1" x14ac:dyDescent="0.2">
      <c r="A9" s="51" t="s">
        <v>7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</row>
    <row r="10" spans="1:16" x14ac:dyDescent="0.2">
      <c r="A10" s="52" t="s">
        <v>8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</row>
    <row r="11" spans="1:16" x14ac:dyDescent="0.2">
      <c r="A11" s="51" t="str">
        <f>т1!A11</f>
        <v>Решение от утверждении инвестиционной программы отсутствует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</row>
    <row r="12" spans="1:16" x14ac:dyDescent="0.2">
      <c r="A12" s="49" t="s">
        <v>9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</row>
    <row r="13" spans="1:16" x14ac:dyDescent="0.2">
      <c r="A13" s="51" t="s">
        <v>10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</row>
    <row r="14" spans="1:16" x14ac:dyDescent="0.2">
      <c r="A14" s="48" t="s">
        <v>38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</row>
    <row r="15" spans="1:16" x14ac:dyDescent="0.2">
      <c r="A15" s="53" t="s">
        <v>12</v>
      </c>
      <c r="B15" s="53" t="s">
        <v>13</v>
      </c>
      <c r="C15" s="53" t="s">
        <v>14</v>
      </c>
      <c r="D15" s="53" t="s">
        <v>0</v>
      </c>
      <c r="E15" s="53" t="s">
        <v>0</v>
      </c>
      <c r="F15" s="53" t="s">
        <v>0</v>
      </c>
      <c r="G15" s="53" t="s">
        <v>0</v>
      </c>
      <c r="H15" s="53" t="s">
        <v>0</v>
      </c>
      <c r="I15" s="53" t="s">
        <v>0</v>
      </c>
      <c r="J15" s="53" t="s">
        <v>15</v>
      </c>
      <c r="K15" s="53" t="s">
        <v>0</v>
      </c>
      <c r="L15" s="53" t="s">
        <v>0</v>
      </c>
      <c r="M15" s="53" t="s">
        <v>0</v>
      </c>
      <c r="N15" s="53" t="s">
        <v>0</v>
      </c>
      <c r="O15" s="53" t="s">
        <v>0</v>
      </c>
      <c r="P15" s="53" t="s">
        <v>0</v>
      </c>
    </row>
    <row r="16" spans="1:16" ht="30" customHeight="1" x14ac:dyDescent="0.2">
      <c r="A16" s="53" t="s">
        <v>0</v>
      </c>
      <c r="B16" s="53" t="s">
        <v>0</v>
      </c>
      <c r="C16" s="53" t="s">
        <v>82</v>
      </c>
      <c r="D16" s="53" t="s">
        <v>0</v>
      </c>
      <c r="E16" s="53" t="s">
        <v>0</v>
      </c>
      <c r="F16" s="53" t="s">
        <v>0</v>
      </c>
      <c r="G16" s="53" t="s">
        <v>0</v>
      </c>
      <c r="H16" s="53" t="s">
        <v>0</v>
      </c>
      <c r="I16" s="53" t="s">
        <v>0</v>
      </c>
      <c r="J16" s="5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№1031</v>
      </c>
      <c r="K16" s="53" t="s">
        <v>0</v>
      </c>
      <c r="L16" s="53" t="s">
        <v>0</v>
      </c>
      <c r="M16" s="53" t="s">
        <v>0</v>
      </c>
      <c r="N16" s="53" t="s">
        <v>0</v>
      </c>
      <c r="O16" s="53" t="s">
        <v>0</v>
      </c>
      <c r="P16" s="53" t="s">
        <v>0</v>
      </c>
    </row>
    <row r="17" spans="1:18" ht="30" customHeight="1" x14ac:dyDescent="0.2">
      <c r="A17" s="53" t="s">
        <v>0</v>
      </c>
      <c r="B17" s="53" t="s">
        <v>0</v>
      </c>
      <c r="C17" s="53" t="s">
        <v>16</v>
      </c>
      <c r="D17" s="53" t="s">
        <v>0</v>
      </c>
      <c r="E17" s="53" t="s">
        <v>0</v>
      </c>
      <c r="F17" s="53" t="s">
        <v>0</v>
      </c>
      <c r="G17" s="53" t="s">
        <v>17</v>
      </c>
      <c r="H17" s="53" t="s">
        <v>0</v>
      </c>
      <c r="I17" s="53" t="s">
        <v>0</v>
      </c>
      <c r="J17" s="53" t="s">
        <v>18</v>
      </c>
      <c r="K17" s="53" t="s">
        <v>0</v>
      </c>
      <c r="L17" s="53" t="s">
        <v>0</v>
      </c>
      <c r="M17" s="53" t="s">
        <v>0</v>
      </c>
      <c r="N17" s="53" t="s">
        <v>17</v>
      </c>
      <c r="O17" s="53" t="s">
        <v>0</v>
      </c>
      <c r="P17" s="53" t="s">
        <v>0</v>
      </c>
    </row>
    <row r="18" spans="1:18" ht="60" x14ac:dyDescent="0.2">
      <c r="A18" s="53" t="s">
        <v>0</v>
      </c>
      <c r="B18" s="53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39</v>
      </c>
      <c r="C20" s="3">
        <v>10</v>
      </c>
      <c r="D20" s="3" t="s">
        <v>40</v>
      </c>
      <c r="E20" s="13">
        <f>0.03+0.03+0.0307*2+0.031*2</f>
        <v>0.18340000000000001</v>
      </c>
      <c r="F20" s="12" t="s">
        <v>41</v>
      </c>
      <c r="G20" s="12" t="s">
        <v>71</v>
      </c>
      <c r="H20" s="14">
        <v>2106</v>
      </c>
      <c r="I20" s="14">
        <f>H20*E20*Q20</f>
        <v>428.72684400000009</v>
      </c>
      <c r="J20" s="3"/>
      <c r="K20" s="3"/>
      <c r="L20" s="13"/>
      <c r="M20" s="12"/>
      <c r="N20" s="12"/>
      <c r="O20" s="14"/>
      <c r="P20" s="14"/>
      <c r="Q20">
        <v>1.1100000000000001</v>
      </c>
      <c r="R20" t="s">
        <v>0</v>
      </c>
    </row>
    <row r="21" spans="1:18" s="15" customFormat="1" ht="50.1" customHeight="1" x14ac:dyDescent="0.2">
      <c r="A21" s="12">
        <v>2</v>
      </c>
      <c r="B21" s="12" t="s">
        <v>42</v>
      </c>
      <c r="C21" s="16">
        <v>0.4</v>
      </c>
      <c r="D21" s="12" t="s">
        <v>43</v>
      </c>
      <c r="E21" s="13">
        <f>0.01*2+0.076*2+0.077*2</f>
        <v>0.32599999999999996</v>
      </c>
      <c r="F21" s="12" t="s">
        <v>41</v>
      </c>
      <c r="G21" s="12" t="s">
        <v>72</v>
      </c>
      <c r="H21" s="14">
        <v>618</v>
      </c>
      <c r="I21" s="14">
        <f t="shared" ref="I21:I27" si="0">H21*E21*Q21</f>
        <v>223.62947999999997</v>
      </c>
      <c r="J21" s="16"/>
      <c r="K21" s="12"/>
      <c r="L21" s="13"/>
      <c r="M21" s="12"/>
      <c r="N21" s="12"/>
      <c r="O21" s="14"/>
      <c r="P21" s="14"/>
      <c r="Q21" s="15">
        <v>1.1100000000000001</v>
      </c>
      <c r="R21" s="15" t="s">
        <v>0</v>
      </c>
    </row>
    <row r="22" spans="1:18" s="15" customFormat="1" ht="50.1" customHeight="1" x14ac:dyDescent="0.2">
      <c r="A22" s="12">
        <v>3</v>
      </c>
      <c r="B22" s="12" t="s">
        <v>42</v>
      </c>
      <c r="C22" s="16">
        <v>0.4</v>
      </c>
      <c r="D22" s="12" t="s">
        <v>44</v>
      </c>
      <c r="E22" s="13">
        <f>0.115*3+0.1254+0.03*2</f>
        <v>0.53039999999999998</v>
      </c>
      <c r="F22" s="12" t="s">
        <v>41</v>
      </c>
      <c r="G22" s="12" t="s">
        <v>73</v>
      </c>
      <c r="H22" s="14">
        <v>1116</v>
      </c>
      <c r="I22" s="14">
        <f t="shared" si="0"/>
        <v>657.03830400000004</v>
      </c>
      <c r="J22" s="16"/>
      <c r="K22" s="12"/>
      <c r="L22" s="13"/>
      <c r="M22" s="12"/>
      <c r="N22" s="12"/>
      <c r="O22" s="14"/>
      <c r="P22" s="14"/>
      <c r="Q22" s="15">
        <v>1.1100000000000001</v>
      </c>
      <c r="R22" s="15" t="s">
        <v>0</v>
      </c>
    </row>
    <row r="23" spans="1:18" s="15" customFormat="1" ht="50.1" customHeight="1" x14ac:dyDescent="0.2">
      <c r="A23" s="12">
        <v>4</v>
      </c>
      <c r="B23" s="12" t="s">
        <v>45</v>
      </c>
      <c r="C23" s="16">
        <v>0.4</v>
      </c>
      <c r="D23" s="12" t="s">
        <v>69</v>
      </c>
      <c r="E23" s="13">
        <f>0.115+0.1254+0.01*2</f>
        <v>0.26040000000000002</v>
      </c>
      <c r="F23" s="12" t="s">
        <v>46</v>
      </c>
      <c r="G23" s="12" t="s">
        <v>74</v>
      </c>
      <c r="H23" s="14">
        <v>1388</v>
      </c>
      <c r="I23" s="14">
        <f t="shared" si="0"/>
        <v>361.43520000000001</v>
      </c>
      <c r="J23" s="16"/>
      <c r="K23" s="12"/>
      <c r="L23" s="13"/>
      <c r="M23" s="12"/>
      <c r="N23" s="12"/>
      <c r="O23" s="14"/>
      <c r="P23" s="14"/>
      <c r="Q23" s="15">
        <v>1</v>
      </c>
      <c r="R23" s="15" t="s">
        <v>0</v>
      </c>
    </row>
    <row r="24" spans="1:18" s="15" customFormat="1" ht="50.1" customHeight="1" x14ac:dyDescent="0.2">
      <c r="A24" s="12">
        <v>5</v>
      </c>
      <c r="B24" s="12" t="s">
        <v>45</v>
      </c>
      <c r="C24" s="16">
        <v>0.4</v>
      </c>
      <c r="D24" s="12" t="s">
        <v>70</v>
      </c>
      <c r="E24" s="13">
        <f>0.115+0.03+0.076+0.077</f>
        <v>0.29800000000000004</v>
      </c>
      <c r="F24" s="12" t="s">
        <v>46</v>
      </c>
      <c r="G24" s="12" t="s">
        <v>75</v>
      </c>
      <c r="H24" s="14">
        <v>1771</v>
      </c>
      <c r="I24" s="14">
        <f t="shared" si="0"/>
        <v>527.75800000000004</v>
      </c>
      <c r="J24" s="16"/>
      <c r="K24" s="12"/>
      <c r="L24" s="13"/>
      <c r="M24" s="12"/>
      <c r="N24" s="12"/>
      <c r="O24" s="14"/>
      <c r="P24" s="14"/>
      <c r="Q24" s="15">
        <v>1</v>
      </c>
      <c r="R24" s="15" t="s">
        <v>0</v>
      </c>
    </row>
    <row r="25" spans="1:18" ht="50.1" customHeight="1" x14ac:dyDescent="0.2">
      <c r="A25" s="3">
        <v>6</v>
      </c>
      <c r="B25" s="3" t="s">
        <v>45</v>
      </c>
      <c r="C25" s="3">
        <v>10</v>
      </c>
      <c r="D25" s="12" t="s">
        <v>69</v>
      </c>
      <c r="E25" s="13">
        <f>0.0307*2</f>
        <v>6.1400000000000003E-2</v>
      </c>
      <c r="F25" s="12" t="s">
        <v>46</v>
      </c>
      <c r="G25" s="12" t="s">
        <v>76</v>
      </c>
      <c r="H25" s="14">
        <v>2320</v>
      </c>
      <c r="I25" s="14">
        <f t="shared" si="0"/>
        <v>142.44800000000001</v>
      </c>
      <c r="J25" s="3"/>
      <c r="K25" s="12"/>
      <c r="L25" s="13"/>
      <c r="M25" s="12"/>
      <c r="N25" s="12"/>
      <c r="O25" s="14"/>
      <c r="P25" s="14"/>
      <c r="Q25">
        <v>1</v>
      </c>
      <c r="R25" t="s">
        <v>0</v>
      </c>
    </row>
    <row r="26" spans="1:18" ht="50.1" customHeight="1" x14ac:dyDescent="0.2">
      <c r="A26" s="3">
        <v>7</v>
      </c>
      <c r="B26" s="3" t="s">
        <v>45</v>
      </c>
      <c r="C26" s="3">
        <v>10</v>
      </c>
      <c r="D26" s="12" t="s">
        <v>70</v>
      </c>
      <c r="E26" s="13">
        <v>3.1E-2</v>
      </c>
      <c r="F26" s="12" t="s">
        <v>46</v>
      </c>
      <c r="G26" s="12" t="s">
        <v>77</v>
      </c>
      <c r="H26" s="14">
        <v>2703</v>
      </c>
      <c r="I26" s="14">
        <f t="shared" si="0"/>
        <v>83.793000000000006</v>
      </c>
      <c r="J26" s="3"/>
      <c r="K26" s="12"/>
      <c r="L26" s="13"/>
      <c r="M26" s="12"/>
      <c r="N26" s="12"/>
      <c r="O26" s="14"/>
      <c r="P26" s="14"/>
      <c r="Q26">
        <v>1</v>
      </c>
      <c r="R26" t="s">
        <v>0</v>
      </c>
    </row>
    <row r="27" spans="1:18" ht="50.1" customHeight="1" x14ac:dyDescent="0.2">
      <c r="A27" s="3">
        <v>8</v>
      </c>
      <c r="B27" s="3" t="s">
        <v>47</v>
      </c>
      <c r="C27" s="3" t="s">
        <v>48</v>
      </c>
      <c r="D27" s="3"/>
      <c r="E27" s="13">
        <v>1</v>
      </c>
      <c r="F27" s="12" t="s">
        <v>46</v>
      </c>
      <c r="G27" s="12" t="s">
        <v>49</v>
      </c>
      <c r="H27" s="14">
        <v>611</v>
      </c>
      <c r="I27" s="14">
        <f t="shared" si="0"/>
        <v>611</v>
      </c>
      <c r="J27" s="3"/>
      <c r="K27" s="3"/>
      <c r="L27" s="13"/>
      <c r="M27" s="12"/>
      <c r="N27" s="12"/>
      <c r="O27" s="14"/>
      <c r="P27" s="14"/>
      <c r="Q27">
        <v>1</v>
      </c>
      <c r="R27" t="s">
        <v>0</v>
      </c>
    </row>
    <row r="28" spans="1:18" ht="50.1" customHeight="1" x14ac:dyDescent="0.2">
      <c r="A28" s="3" t="s">
        <v>0</v>
      </c>
      <c r="B28" s="3" t="s">
        <v>28</v>
      </c>
      <c r="C28" s="3" t="s">
        <v>0</v>
      </c>
      <c r="D28" s="3" t="s">
        <v>0</v>
      </c>
      <c r="E28" s="4" t="s">
        <v>0</v>
      </c>
      <c r="F28" s="3" t="s">
        <v>0</v>
      </c>
      <c r="G28" s="3" t="s">
        <v>0</v>
      </c>
      <c r="H28" s="5" t="s">
        <v>0</v>
      </c>
      <c r="I28" s="14">
        <f>SUM(I20:I27)</f>
        <v>3035.8288279999997</v>
      </c>
      <c r="J28" s="3"/>
      <c r="K28" s="3"/>
      <c r="L28" s="4"/>
      <c r="M28" s="3"/>
      <c r="N28" s="3"/>
      <c r="O28" s="5"/>
      <c r="P28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" ht="45" customHeight="1" x14ac:dyDescent="0.2">
      <c r="A4" s="46" t="s">
        <v>4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</row>
    <row r="5" spans="1:16" x14ac:dyDescent="0.2">
      <c r="A5" t="s">
        <v>0</v>
      </c>
    </row>
    <row r="6" spans="1:16" x14ac:dyDescent="0.2">
      <c r="A6" s="48" t="s">
        <v>5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</row>
    <row r="7" spans="1:16" x14ac:dyDescent="0.2">
      <c r="A7" s="49" t="s">
        <v>6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</row>
    <row r="8" spans="1:16" ht="14.25" customHeight="1" x14ac:dyDescent="0.2">
      <c r="A8" s="50" t="str">
        <f>т1!A8</f>
        <v>Год раскрытия информации: 2021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</row>
    <row r="9" spans="1:16" ht="22.5" customHeight="1" x14ac:dyDescent="0.2">
      <c r="A9" s="51" t="s">
        <v>7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</row>
    <row r="10" spans="1:16" x14ac:dyDescent="0.2">
      <c r="A10" s="51" t="s">
        <v>8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</row>
    <row r="11" spans="1:16" x14ac:dyDescent="0.2">
      <c r="A11" s="51" t="str">
        <f>т1!A11</f>
        <v>Решение от утверждении инвестиционной программы отсутствует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</row>
    <row r="12" spans="1:16" x14ac:dyDescent="0.2">
      <c r="A12" s="49" t="s">
        <v>9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</row>
    <row r="13" spans="1:16" x14ac:dyDescent="0.2">
      <c r="A13" s="51" t="s">
        <v>10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</row>
    <row r="14" spans="1:16" x14ac:dyDescent="0.2">
      <c r="A14" s="48" t="s">
        <v>50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</row>
    <row r="15" spans="1:16" x14ac:dyDescent="0.2">
      <c r="A15" s="53" t="s">
        <v>12</v>
      </c>
      <c r="B15" s="53" t="s">
        <v>13</v>
      </c>
      <c r="C15" s="53" t="s">
        <v>14</v>
      </c>
      <c r="D15" s="53" t="s">
        <v>0</v>
      </c>
      <c r="E15" s="53" t="s">
        <v>0</v>
      </c>
      <c r="F15" s="53" t="s">
        <v>0</v>
      </c>
      <c r="G15" s="53" t="s">
        <v>0</v>
      </c>
      <c r="H15" s="53" t="s">
        <v>0</v>
      </c>
      <c r="I15" s="53" t="s">
        <v>0</v>
      </c>
      <c r="J15" s="53" t="s">
        <v>15</v>
      </c>
      <c r="K15" s="53" t="s">
        <v>0</v>
      </c>
      <c r="L15" s="53" t="s">
        <v>0</v>
      </c>
      <c r="M15" s="53" t="s">
        <v>0</v>
      </c>
      <c r="N15" s="53" t="s">
        <v>0</v>
      </c>
      <c r="O15" s="53" t="s">
        <v>0</v>
      </c>
      <c r="P15" s="53" t="s">
        <v>0</v>
      </c>
    </row>
    <row r="16" spans="1:16" ht="30" customHeight="1" x14ac:dyDescent="0.2">
      <c r="A16" s="53" t="s">
        <v>0</v>
      </c>
      <c r="B16" s="53" t="s">
        <v>0</v>
      </c>
      <c r="C16" s="5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№1031</v>
      </c>
      <c r="D16" s="53" t="s">
        <v>0</v>
      </c>
      <c r="E16" s="53" t="s">
        <v>0</v>
      </c>
      <c r="F16" s="53" t="s">
        <v>0</v>
      </c>
      <c r="G16" s="53" t="s">
        <v>0</v>
      </c>
      <c r="H16" s="53" t="s">
        <v>0</v>
      </c>
      <c r="I16" s="53" t="s">
        <v>0</v>
      </c>
      <c r="J16" s="5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№1031</v>
      </c>
      <c r="K16" s="53" t="s">
        <v>0</v>
      </c>
      <c r="L16" s="53" t="s">
        <v>0</v>
      </c>
      <c r="M16" s="53" t="s">
        <v>0</v>
      </c>
      <c r="N16" s="53" t="s">
        <v>0</v>
      </c>
      <c r="O16" s="53" t="s">
        <v>0</v>
      </c>
      <c r="P16" s="53" t="s">
        <v>0</v>
      </c>
    </row>
    <row r="17" spans="1:18" ht="30" customHeight="1" x14ac:dyDescent="0.2">
      <c r="A17" s="53" t="s">
        <v>0</v>
      </c>
      <c r="B17" s="53" t="s">
        <v>0</v>
      </c>
      <c r="C17" s="53" t="s">
        <v>16</v>
      </c>
      <c r="D17" s="53" t="s">
        <v>0</v>
      </c>
      <c r="E17" s="53" t="s">
        <v>0</v>
      </c>
      <c r="F17" s="53" t="s">
        <v>0</v>
      </c>
      <c r="G17" s="53" t="s">
        <v>17</v>
      </c>
      <c r="H17" s="53" t="s">
        <v>0</v>
      </c>
      <c r="I17" s="53" t="s">
        <v>0</v>
      </c>
      <c r="J17" s="53" t="s">
        <v>18</v>
      </c>
      <c r="K17" s="53" t="s">
        <v>0</v>
      </c>
      <c r="L17" s="53" t="s">
        <v>0</v>
      </c>
      <c r="M17" s="53" t="s">
        <v>0</v>
      </c>
      <c r="N17" s="53" t="s">
        <v>17</v>
      </c>
      <c r="O17" s="53" t="s">
        <v>0</v>
      </c>
      <c r="P17" s="53" t="s">
        <v>0</v>
      </c>
    </row>
    <row r="18" spans="1:18" ht="60" x14ac:dyDescent="0.2">
      <c r="A18" s="53" t="s">
        <v>0</v>
      </c>
      <c r="B18" s="53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Z21"/>
  <sheetViews>
    <sheetView tabSelected="1" showOutlineSymbols="0" showWhiteSpace="0" topLeftCell="A4" zoomScale="85" zoomScaleNormal="85" workbookViewId="0">
      <selection activeCell="AA8" sqref="AA8"/>
    </sheetView>
  </sheetViews>
  <sheetFormatPr defaultRowHeight="14.25" x14ac:dyDescent="0.2"/>
  <cols>
    <col min="1" max="1" width="10" style="24" bestFit="1" customWidth="1"/>
    <col min="2" max="2" width="25" style="24" bestFit="1" customWidth="1"/>
    <col min="3" max="3" width="18.75" style="24" customWidth="1"/>
    <col min="4" max="4" width="4.25" style="24" customWidth="1"/>
    <col min="5" max="5" width="9.125" style="24" customWidth="1"/>
    <col min="6" max="6" width="29.375" style="24" customWidth="1"/>
    <col min="7" max="7" width="11.5" style="24" customWidth="1"/>
    <col min="8" max="23" width="9" style="24" hidden="1" customWidth="1"/>
    <col min="24" max="25" width="9.875" style="24" bestFit="1" customWidth="1"/>
    <col min="26" max="16384" width="9" style="24"/>
  </cols>
  <sheetData>
    <row r="1" spans="1:25" x14ac:dyDescent="0.2">
      <c r="A1" s="24" t="s">
        <v>51</v>
      </c>
    </row>
    <row r="2" spans="1:25" ht="45" x14ac:dyDescent="0.2">
      <c r="A2" s="11" t="s">
        <v>12</v>
      </c>
      <c r="B2" s="11" t="s">
        <v>52</v>
      </c>
      <c r="C2" s="57" t="s">
        <v>14</v>
      </c>
      <c r="D2" s="58"/>
      <c r="E2" s="59"/>
      <c r="F2" s="25" t="s">
        <v>15</v>
      </c>
      <c r="G2" s="26"/>
    </row>
    <row r="3" spans="1:25" ht="135" x14ac:dyDescent="0.25">
      <c r="A3" s="11">
        <v>1</v>
      </c>
      <c r="B3" s="11" t="s">
        <v>53</v>
      </c>
      <c r="C3" s="54">
        <f>т3!I23+т5!I28</f>
        <v>10762.978827999999</v>
      </c>
      <c r="D3" s="55"/>
      <c r="E3" s="56"/>
      <c r="F3" s="27"/>
      <c r="G3" s="28"/>
      <c r="Y3" s="29"/>
    </row>
    <row r="4" spans="1:25" ht="15.75" x14ac:dyDescent="0.2">
      <c r="A4" s="11">
        <v>2</v>
      </c>
      <c r="B4" s="11" t="s">
        <v>54</v>
      </c>
      <c r="C4" s="54">
        <f>C3*20%</f>
        <v>2152.5957656</v>
      </c>
      <c r="D4" s="55"/>
      <c r="E4" s="56"/>
      <c r="F4" s="27"/>
      <c r="G4" s="28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55</v>
      </c>
      <c r="C5" s="54">
        <f>C4+C3</f>
        <v>12915.574593599998</v>
      </c>
      <c r="D5" s="55"/>
      <c r="E5" s="56"/>
      <c r="F5" s="30"/>
      <c r="G5" s="31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23">
        <v>104.7</v>
      </c>
      <c r="T5" s="23">
        <v>104.7</v>
      </c>
      <c r="U5" s="23">
        <v>104.7</v>
      </c>
      <c r="V5" s="23">
        <v>104.7</v>
      </c>
      <c r="W5" s="23">
        <v>104.7</v>
      </c>
    </row>
    <row r="6" spans="1:25" ht="60" x14ac:dyDescent="0.2">
      <c r="A6" s="11">
        <v>4</v>
      </c>
      <c r="B6" s="11" t="s">
        <v>56</v>
      </c>
      <c r="C6" s="54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13229.140201308372</v>
      </c>
      <c r="D6" s="55"/>
      <c r="E6" s="56"/>
      <c r="F6" s="30"/>
      <c r="G6" s="31"/>
    </row>
    <row r="7" spans="1:25" ht="75" x14ac:dyDescent="0.2">
      <c r="A7" s="11">
        <v>5</v>
      </c>
      <c r="B7" s="11" t="s">
        <v>57</v>
      </c>
      <c r="C7" s="60">
        <v>1996.1470806</v>
      </c>
      <c r="D7" s="61"/>
      <c r="E7" s="62"/>
      <c r="F7" s="27"/>
      <c r="G7" s="28"/>
      <c r="H7" s="32">
        <f>C5/1000</f>
        <v>12.915574593599999</v>
      </c>
      <c r="I7" s="32">
        <f>C18</f>
        <v>13.229140201308372</v>
      </c>
      <c r="X7" s="32"/>
    </row>
    <row r="8" spans="1:25" ht="45" x14ac:dyDescent="0.2">
      <c r="A8" s="11">
        <v>6</v>
      </c>
      <c r="B8" s="11" t="s">
        <v>58</v>
      </c>
      <c r="C8" s="54">
        <f>C5-C7</f>
        <v>10919.427512999999</v>
      </c>
      <c r="D8" s="55"/>
      <c r="E8" s="56"/>
      <c r="F8" s="27"/>
      <c r="G8" s="28"/>
    </row>
    <row r="9" spans="1:25" ht="90" x14ac:dyDescent="0.25">
      <c r="A9" s="11">
        <v>7</v>
      </c>
      <c r="B9" s="11" t="s">
        <v>59</v>
      </c>
      <c r="C9" s="54">
        <f>SUM(C10:E15)</f>
        <v>9841.3062497999999</v>
      </c>
      <c r="D9" s="55"/>
      <c r="E9" s="56"/>
      <c r="F9" s="33"/>
      <c r="G9" s="34"/>
      <c r="X9" s="35"/>
    </row>
    <row r="10" spans="1:25" ht="15" x14ac:dyDescent="0.2">
      <c r="A10" s="11">
        <v>7.1</v>
      </c>
      <c r="B10" s="11" t="s">
        <v>60</v>
      </c>
      <c r="C10" s="54">
        <v>9731.3062497999999</v>
      </c>
      <c r="D10" s="55"/>
      <c r="E10" s="56"/>
      <c r="F10" s="27"/>
      <c r="G10" s="28"/>
    </row>
    <row r="11" spans="1:25" ht="15" x14ac:dyDescent="0.2">
      <c r="A11" s="11">
        <v>7.2</v>
      </c>
      <c r="B11" s="11" t="s">
        <v>61</v>
      </c>
      <c r="C11" s="54">
        <v>0</v>
      </c>
      <c r="D11" s="55"/>
      <c r="E11" s="56"/>
      <c r="F11" s="36"/>
      <c r="G11" s="37"/>
    </row>
    <row r="12" spans="1:25" ht="15" x14ac:dyDescent="0.2">
      <c r="A12" s="11">
        <v>7.3</v>
      </c>
      <c r="B12" s="11" t="s">
        <v>65</v>
      </c>
      <c r="C12" s="54">
        <f>H13*1000</f>
        <v>0</v>
      </c>
      <c r="D12" s="55"/>
      <c r="E12" s="56"/>
      <c r="F12" s="36"/>
      <c r="G12" s="37"/>
    </row>
    <row r="13" spans="1:25" ht="15.75" x14ac:dyDescent="0.25">
      <c r="A13" s="11">
        <v>7.4</v>
      </c>
      <c r="B13" s="11" t="s">
        <v>66</v>
      </c>
      <c r="C13" s="54">
        <f>0.11*1000</f>
        <v>110</v>
      </c>
      <c r="D13" s="55"/>
      <c r="E13" s="56"/>
      <c r="F13" s="27"/>
      <c r="G13" s="28"/>
      <c r="H13" s="38">
        <v>0</v>
      </c>
      <c r="I13" s="39">
        <v>0</v>
      </c>
      <c r="J13" s="39">
        <v>0</v>
      </c>
      <c r="K13" s="39">
        <v>0</v>
      </c>
    </row>
    <row r="14" spans="1:25" ht="15" x14ac:dyDescent="0.2">
      <c r="A14" s="11">
        <v>7.5</v>
      </c>
      <c r="B14" s="11" t="s">
        <v>67</v>
      </c>
      <c r="C14" s="54">
        <f>J13*1000</f>
        <v>0</v>
      </c>
      <c r="D14" s="55"/>
      <c r="E14" s="56"/>
      <c r="F14" s="27"/>
      <c r="G14" s="28"/>
    </row>
    <row r="15" spans="1:25" ht="15" x14ac:dyDescent="0.2">
      <c r="A15" s="11">
        <v>7.6</v>
      </c>
      <c r="B15" s="11" t="s">
        <v>68</v>
      </c>
      <c r="C15" s="54">
        <f>K13*1000</f>
        <v>0</v>
      </c>
      <c r="D15" s="55"/>
      <c r="E15" s="56"/>
      <c r="F15" s="27"/>
      <c r="G15" s="28"/>
    </row>
    <row r="16" spans="1:25" ht="15" x14ac:dyDescent="0.2">
      <c r="A16" s="11">
        <v>7.7</v>
      </c>
      <c r="B16" s="11" t="s">
        <v>86</v>
      </c>
      <c r="C16" s="54">
        <v>0</v>
      </c>
      <c r="D16" s="55"/>
      <c r="E16" s="56"/>
      <c r="F16" s="27"/>
      <c r="G16" s="28"/>
    </row>
    <row r="17" spans="1:26" ht="15" x14ac:dyDescent="0.2">
      <c r="A17" s="11">
        <v>7.8</v>
      </c>
      <c r="B17" s="11" t="s">
        <v>87</v>
      </c>
      <c r="C17" s="54">
        <v>0</v>
      </c>
      <c r="D17" s="55"/>
      <c r="E17" s="56"/>
      <c r="F17" s="27"/>
      <c r="G17" s="28"/>
    </row>
    <row r="18" spans="1:26" ht="75" x14ac:dyDescent="0.2">
      <c r="A18" s="11">
        <v>8</v>
      </c>
      <c r="B18" s="11" t="s">
        <v>62</v>
      </c>
      <c r="C18" s="54">
        <f>C6/1000</f>
        <v>13.229140201308372</v>
      </c>
      <c r="D18" s="55"/>
      <c r="E18" s="56"/>
      <c r="F18" s="27"/>
      <c r="G18" s="28"/>
    </row>
    <row r="19" spans="1:26" ht="105" x14ac:dyDescent="0.2">
      <c r="A19" s="11">
        <v>9</v>
      </c>
      <c r="B19" s="11" t="s">
        <v>63</v>
      </c>
      <c r="C19" s="54">
        <v>0</v>
      </c>
      <c r="D19" s="55"/>
      <c r="E19" s="56"/>
      <c r="F19" s="40"/>
      <c r="G19" s="41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42"/>
    </row>
    <row r="20" spans="1:26" ht="30" x14ac:dyDescent="0.2">
      <c r="A20" s="11">
        <v>10</v>
      </c>
      <c r="B20" s="11" t="s">
        <v>64</v>
      </c>
      <c r="C20" s="54">
        <f>(C19+C18)*1000</f>
        <v>13229.140201308372</v>
      </c>
      <c r="D20" s="55"/>
      <c r="E20" s="56"/>
      <c r="F20" s="27"/>
      <c r="G20" s="28"/>
      <c r="X20" s="32"/>
      <c r="Y20" s="43"/>
      <c r="Z20" s="44"/>
    </row>
    <row r="21" spans="1:26" x14ac:dyDescent="0.2">
      <c r="X21" s="32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2019-03-20T06:42:31Z</dcterms:created>
  <dcterms:modified xsi:type="dcterms:W3CDTF">2021-03-30T07:32:01Z</dcterms:modified>
</cp:coreProperties>
</file>