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91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E21" i="4" l="1"/>
  <c r="E24" i="4"/>
  <c r="C16" i="6" l="1"/>
  <c r="C16" i="5"/>
  <c r="C16" i="4"/>
  <c r="C16" i="3"/>
  <c r="C16" i="2"/>
  <c r="A10" i="6" l="1"/>
  <c r="A9" i="6"/>
  <c r="A8" i="6"/>
  <c r="A10" i="5"/>
  <c r="A9" i="5"/>
  <c r="A8" i="5"/>
  <c r="A10" i="4"/>
  <c r="A9" i="4"/>
  <c r="A8" i="4"/>
  <c r="A10" i="3"/>
  <c r="A9" i="3"/>
  <c r="A8" i="3"/>
  <c r="A8" i="2"/>
  <c r="A10" i="2"/>
  <c r="A9" i="2"/>
  <c r="A11" i="1"/>
  <c r="A11" i="6" s="1"/>
  <c r="I21" i="4"/>
  <c r="I22" i="4"/>
  <c r="I23" i="4"/>
  <c r="I24" i="4"/>
  <c r="I25" i="4"/>
  <c r="I26" i="4"/>
  <c r="I27" i="4"/>
  <c r="I28" i="4"/>
  <c r="I29" i="4"/>
  <c r="I20" i="4"/>
  <c r="E23" i="4"/>
  <c r="C15" i="8"/>
  <c r="C14" i="8"/>
  <c r="C13" i="8"/>
  <c r="C12" i="8"/>
  <c r="A11" i="3" l="1"/>
  <c r="A11" i="5"/>
  <c r="A11" i="4"/>
  <c r="C9" i="8"/>
  <c r="I30" i="4"/>
  <c r="C3" i="8" s="1"/>
  <c r="C4" i="8" s="1"/>
  <c r="C5" i="8" s="1"/>
  <c r="H7" i="8" s="1"/>
  <c r="C8" i="8" l="1"/>
  <c r="C6" i="8"/>
  <c r="C18" i="8" s="1"/>
  <c r="C20" i="8" s="1"/>
  <c r="I7" i="8" l="1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<sst xmlns="http://schemas.openxmlformats.org/spreadsheetml/2006/main" count="876" uniqueCount="83">
  <si>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</si>
  <si>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</si>
  <si>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</si>
  <si>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</si>
  <si>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</si>
  <si>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</si>
  <si>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</si>
  <si>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H_16-0291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</si>
  <si>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</si>
  <si>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</si>
  <si>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</si>
  <si>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</si>
  <si>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</si>
  <si>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</si>
  <si>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</si>
  <si>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</si>
  <si>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</si>
  <si>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</si>
  <si>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</si>
  <si>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</si>
  <si>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</si>
  <si>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</si>
  <si>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</si>
  <si>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</si>
  <si>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</si>
  <si>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</si>
  <si>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</si>
  <si>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</si>
  <si>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</si>
  <si>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</si>
  <si>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</si>
  <si>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</si>
  <si>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</si>
  <si>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</si>
  <si>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</si>
  <si>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</si>
  <si>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</si>
  <si>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</si>
  <si>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</si>
  <si>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</si>
  <si>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</si>
  <si>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</si>
  <si>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</si>
  <si>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</si>
  <si>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</si>
  <si>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</si>
  <si>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</si>
  <si>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</si>
  <si>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</si>
  <si>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</si>
  <si>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</si>
  <si>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</si>
  <si>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</si>
  <si>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</si>
  <si>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</si>
  <si>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</si>
  <si>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t>
  </si>
  <si>
    <t>2023г.</t>
  </si>
  <si>
    <t>двухцепная, все типы опор за исключением многогранных</t>
  </si>
  <si>
    <t>СИП-4, 95мм2 / -мм2</t>
  </si>
  <si>
    <t>СИП-4, 70мм2 / -мм2</t>
  </si>
  <si>
    <t>СИП-4, 35мм2 / -мм2</t>
  </si>
  <si>
    <t>СИП-4, 25мм2 / -мм2</t>
  </si>
  <si>
    <t>СИП-4, 16мм2 / -мм2</t>
  </si>
  <si>
    <t>Л1-01-1</t>
  </si>
  <si>
    <t>Л3-01-1</t>
  </si>
  <si>
    <t>Л7-39-4</t>
  </si>
  <si>
    <t>Л7-38-4</t>
  </si>
  <si>
    <t>Л7-36-4</t>
  </si>
  <si>
    <t>Л7-34-4</t>
  </si>
  <si>
    <t>Л7-32-4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</si>
  <si>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t>
  </si>
  <si>
    <t xml:space="preserve">Затраты на проектно-изыскательские работы по ВЛ </t>
  </si>
  <si>
    <t>0,4</t>
  </si>
  <si>
    <t>Протяженность до 2 км</t>
  </si>
  <si>
    <t xml:space="preserve">1 ед. </t>
  </si>
  <si>
    <t>П3-02</t>
  </si>
  <si>
    <t>Л1-01-2</t>
  </si>
  <si>
    <t>Л3-01-2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</si>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</sst>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"/>
    <numFmt numFmtId="168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6" xfId="0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 wrapText="1"/>
    </xf>
    <xf numFmtId="165" fontId="11" fillId="4" borderId="6" xfId="0" applyNumberFormat="1" applyFont="1" applyFill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7" fontId="1" fillId="0" borderId="5" xfId="1" applyNumberFormat="1" applyFont="1" applyBorder="1" applyAlignment="1">
      <alignment horizontal="center" vertical="center"/>
    </xf>
    <xf numFmtId="167" fontId="8" fillId="0" borderId="3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2" fillId="0" borderId="0" xfId="0" applyFont="1"/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5" fontId="11" fillId="2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4" fontId="14" fillId="0" borderId="0" xfId="0" applyNumberFormat="1" applyFont="1" applyFill="1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6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5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8" fontId="16" fillId="0" borderId="9" xfId="0" applyNumberFormat="1" applyFont="1" applyFill="1" applyBorder="1"/>
    <xf numFmtId="168" fontId="16" fillId="0" borderId="6" xfId="0" applyNumberFormat="1" applyFont="1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0">
          <cell r="A10" t="str">
            <v>Идентификатор инвестиционного проекта: L_16-0257</v>
          </cell>
        </row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81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0" t="s">
        <v>56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10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6.5" customHeight="1" x14ac:dyDescent="0.2">
      <c r="A16" s="52" t="s">
        <v>0</v>
      </c>
      <c r="B16" s="52" t="s">
        <v>0</v>
      </c>
      <c r="C16" s="53" t="s">
        <v>82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71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tr">
        <f>т1!A10</f>
        <v>Идентификатор инвестиционного проекта: H_16-0291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6.5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5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OutlineSymbols="0" showWhiteSpace="0" topLeftCell="A7" zoomScale="70" zoomScaleNormal="70" workbookViewId="0">
      <selection activeCell="E24" sqref="E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4.25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3" customHeight="1" x14ac:dyDescent="0.2">
      <c r="A20" s="3">
        <v>1</v>
      </c>
      <c r="B20" s="3" t="s">
        <v>32</v>
      </c>
      <c r="C20" s="11">
        <v>0.4</v>
      </c>
      <c r="D20" s="3" t="s">
        <v>33</v>
      </c>
      <c r="E20" s="15">
        <v>1.714</v>
      </c>
      <c r="F20" s="3" t="s">
        <v>34</v>
      </c>
      <c r="G20" s="19" t="s">
        <v>64</v>
      </c>
      <c r="H20" s="5">
        <v>499</v>
      </c>
      <c r="I20" s="5">
        <f>H20*E20*Q20</f>
        <v>1513.8562199999999</v>
      </c>
      <c r="J20" s="11"/>
      <c r="K20" s="3"/>
      <c r="L20" s="15"/>
      <c r="M20" s="3"/>
      <c r="N20" s="19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11">
        <v>0.4</v>
      </c>
      <c r="D21" s="3" t="s">
        <v>33</v>
      </c>
      <c r="E21" s="15">
        <f>E20</f>
        <v>1.714</v>
      </c>
      <c r="F21" s="3" t="s">
        <v>34</v>
      </c>
      <c r="G21" s="19" t="s">
        <v>65</v>
      </c>
      <c r="H21" s="5">
        <v>517</v>
      </c>
      <c r="I21" s="5">
        <f t="shared" ref="I21:I29" si="0">H21*E21*Q21</f>
        <v>930.44490000000008</v>
      </c>
      <c r="J21" s="11"/>
      <c r="K21" s="3"/>
      <c r="L21" s="15"/>
      <c r="M21" s="3"/>
      <c r="N21" s="19"/>
      <c r="O21" s="5"/>
      <c r="P21" s="5"/>
      <c r="Q21">
        <v>1.05</v>
      </c>
      <c r="R21" t="s">
        <v>0</v>
      </c>
    </row>
    <row r="22" spans="1:18" s="18" customFormat="1" ht="63.75" customHeight="1" x14ac:dyDescent="0.2">
      <c r="A22" s="3">
        <v>3</v>
      </c>
      <c r="B22" s="12" t="s">
        <v>32</v>
      </c>
      <c r="C22" s="11">
        <v>0.4</v>
      </c>
      <c r="D22" s="12" t="s">
        <v>58</v>
      </c>
      <c r="E22" s="14">
        <v>5.5E-2</v>
      </c>
      <c r="F22" s="12" t="s">
        <v>34</v>
      </c>
      <c r="G22" s="12" t="s">
        <v>77</v>
      </c>
      <c r="H22" s="16">
        <v>798</v>
      </c>
      <c r="I22" s="5">
        <f t="shared" si="0"/>
        <v>65.396100000000004</v>
      </c>
      <c r="J22" s="11"/>
      <c r="K22" s="12"/>
      <c r="L22" s="14"/>
      <c r="M22" s="12"/>
      <c r="N22" s="12"/>
      <c r="O22" s="16"/>
      <c r="P22" s="17"/>
      <c r="Q22" s="18">
        <v>1.49</v>
      </c>
      <c r="R22" s="18" t="s">
        <v>0</v>
      </c>
    </row>
    <row r="23" spans="1:18" s="18" customFormat="1" ht="50.1" customHeight="1" x14ac:dyDescent="0.2">
      <c r="A23" s="3">
        <v>4</v>
      </c>
      <c r="B23" s="12" t="s">
        <v>35</v>
      </c>
      <c r="C23" s="11">
        <v>0.4</v>
      </c>
      <c r="D23" s="12" t="s">
        <v>58</v>
      </c>
      <c r="E23" s="14">
        <f>E22</f>
        <v>5.5E-2</v>
      </c>
      <c r="F23" s="12" t="s">
        <v>34</v>
      </c>
      <c r="G23" s="12" t="s">
        <v>78</v>
      </c>
      <c r="H23" s="16">
        <v>602</v>
      </c>
      <c r="I23" s="5">
        <f t="shared" si="0"/>
        <v>34.765500000000003</v>
      </c>
      <c r="J23" s="11"/>
      <c r="K23" s="12"/>
      <c r="L23" s="14"/>
      <c r="M23" s="12"/>
      <c r="N23" s="12"/>
      <c r="O23" s="16"/>
      <c r="P23" s="17"/>
      <c r="Q23" s="18">
        <v>1.05</v>
      </c>
      <c r="R23" s="18" t="s">
        <v>0</v>
      </c>
    </row>
    <row r="24" spans="1:18" s="18" customFormat="1" ht="50.1" customHeight="1" x14ac:dyDescent="0.2">
      <c r="A24" s="3">
        <v>5</v>
      </c>
      <c r="B24" s="12" t="s">
        <v>36</v>
      </c>
      <c r="C24" s="11">
        <v>0.4</v>
      </c>
      <c r="D24" s="12" t="s">
        <v>59</v>
      </c>
      <c r="E24" s="14">
        <f>1.364+0.055*2</f>
        <v>1.4740000000000002</v>
      </c>
      <c r="F24" s="12" t="s">
        <v>34</v>
      </c>
      <c r="G24" s="12" t="s">
        <v>66</v>
      </c>
      <c r="H24" s="16">
        <v>310</v>
      </c>
      <c r="I24" s="5">
        <f t="shared" si="0"/>
        <v>479.78700000000009</v>
      </c>
      <c r="J24" s="11"/>
      <c r="K24" s="12"/>
      <c r="L24" s="14"/>
      <c r="M24" s="12"/>
      <c r="N24" s="12"/>
      <c r="O24" s="16"/>
      <c r="P24" s="17"/>
      <c r="Q24" s="18">
        <v>1.05</v>
      </c>
      <c r="R24" s="18" t="s">
        <v>0</v>
      </c>
    </row>
    <row r="25" spans="1:18" s="18" customFormat="1" ht="50.1" customHeight="1" x14ac:dyDescent="0.2">
      <c r="A25" s="3">
        <v>6</v>
      </c>
      <c r="B25" s="12" t="s">
        <v>36</v>
      </c>
      <c r="C25" s="11">
        <v>0.4</v>
      </c>
      <c r="D25" s="12" t="s">
        <v>60</v>
      </c>
      <c r="E25" s="14">
        <v>0.18</v>
      </c>
      <c r="F25" s="12" t="s">
        <v>34</v>
      </c>
      <c r="G25" s="12" t="s">
        <v>67</v>
      </c>
      <c r="H25" s="16">
        <v>262</v>
      </c>
      <c r="I25" s="5">
        <f t="shared" si="0"/>
        <v>49.518000000000001</v>
      </c>
      <c r="J25" s="11"/>
      <c r="K25" s="12"/>
      <c r="L25" s="14"/>
      <c r="M25" s="12"/>
      <c r="N25" s="12"/>
      <c r="O25" s="16"/>
      <c r="P25" s="17"/>
      <c r="Q25" s="18">
        <v>1.05</v>
      </c>
      <c r="R25" s="18" t="s">
        <v>0</v>
      </c>
    </row>
    <row r="26" spans="1:18" s="18" customFormat="1" ht="50.1" customHeight="1" x14ac:dyDescent="0.2">
      <c r="A26" s="3">
        <v>7</v>
      </c>
      <c r="B26" s="12" t="s">
        <v>36</v>
      </c>
      <c r="C26" s="11">
        <v>0.4</v>
      </c>
      <c r="D26" s="12" t="s">
        <v>61</v>
      </c>
      <c r="E26" s="14">
        <v>0.05</v>
      </c>
      <c r="F26" s="12" t="s">
        <v>34</v>
      </c>
      <c r="G26" s="12" t="s">
        <v>68</v>
      </c>
      <c r="H26" s="16">
        <v>185</v>
      </c>
      <c r="I26" s="5">
        <f t="shared" si="0"/>
        <v>9.7125000000000004</v>
      </c>
      <c r="J26" s="11"/>
      <c r="K26" s="12"/>
      <c r="L26" s="14"/>
      <c r="M26" s="12"/>
      <c r="N26" s="12"/>
      <c r="O26" s="16"/>
      <c r="P26" s="17"/>
      <c r="Q26" s="18">
        <v>1.05</v>
      </c>
      <c r="R26" s="18" t="s">
        <v>0</v>
      </c>
    </row>
    <row r="27" spans="1:18" s="18" customFormat="1" ht="50.1" customHeight="1" x14ac:dyDescent="0.2">
      <c r="A27" s="3">
        <v>8</v>
      </c>
      <c r="B27" s="12" t="s">
        <v>36</v>
      </c>
      <c r="C27" s="11">
        <v>0.4</v>
      </c>
      <c r="D27" s="12" t="s">
        <v>62</v>
      </c>
      <c r="E27" s="14">
        <v>0.04</v>
      </c>
      <c r="F27" s="12" t="s">
        <v>34</v>
      </c>
      <c r="G27" s="12" t="s">
        <v>69</v>
      </c>
      <c r="H27" s="16">
        <v>163</v>
      </c>
      <c r="I27" s="5">
        <f t="shared" si="0"/>
        <v>6.846000000000001</v>
      </c>
      <c r="J27" s="11"/>
      <c r="K27" s="12"/>
      <c r="L27" s="14"/>
      <c r="M27" s="12"/>
      <c r="N27" s="12"/>
      <c r="O27" s="16"/>
      <c r="P27" s="17"/>
      <c r="Q27" s="18">
        <v>1.05</v>
      </c>
      <c r="R27" s="18" t="s">
        <v>0</v>
      </c>
    </row>
    <row r="28" spans="1:18" s="18" customFormat="1" ht="50.1" customHeight="1" x14ac:dyDescent="0.2">
      <c r="A28" s="3">
        <v>9</v>
      </c>
      <c r="B28" s="12" t="s">
        <v>36</v>
      </c>
      <c r="C28" s="11">
        <v>0.4</v>
      </c>
      <c r="D28" s="12" t="s">
        <v>63</v>
      </c>
      <c r="E28" s="14">
        <v>0.08</v>
      </c>
      <c r="F28" s="12" t="s">
        <v>34</v>
      </c>
      <c r="G28" s="12" t="s">
        <v>70</v>
      </c>
      <c r="H28" s="16">
        <v>146</v>
      </c>
      <c r="I28" s="5">
        <f t="shared" si="0"/>
        <v>12.263999999999999</v>
      </c>
      <c r="J28" s="11"/>
      <c r="K28" s="12"/>
      <c r="L28" s="14"/>
      <c r="M28" s="12"/>
      <c r="N28" s="12"/>
      <c r="O28" s="16"/>
      <c r="P28" s="17"/>
      <c r="Q28" s="18">
        <v>1.05</v>
      </c>
      <c r="R28" s="18" t="s">
        <v>0</v>
      </c>
    </row>
    <row r="29" spans="1:18" s="20" customFormat="1" ht="50.1" customHeight="1" x14ac:dyDescent="0.2">
      <c r="A29" s="12">
        <v>5</v>
      </c>
      <c r="B29" s="12" t="s">
        <v>72</v>
      </c>
      <c r="C29" s="12" t="s">
        <v>73</v>
      </c>
      <c r="D29" s="12" t="s">
        <v>74</v>
      </c>
      <c r="E29" s="13">
        <v>1</v>
      </c>
      <c r="F29" s="12" t="s">
        <v>75</v>
      </c>
      <c r="G29" s="12" t="s">
        <v>76</v>
      </c>
      <c r="H29" s="16">
        <v>413.29200000000003</v>
      </c>
      <c r="I29" s="5">
        <f t="shared" si="0"/>
        <v>413.29200000000003</v>
      </c>
      <c r="J29" s="12"/>
      <c r="K29" s="12"/>
      <c r="L29" s="13"/>
      <c r="M29" s="12"/>
      <c r="N29" s="12"/>
      <c r="O29" s="16"/>
      <c r="P29" s="16"/>
      <c r="Q29" s="20">
        <v>1</v>
      </c>
      <c r="R29" s="20" t="s">
        <v>0</v>
      </c>
    </row>
    <row r="30" spans="1:18" ht="57.75" customHeight="1" x14ac:dyDescent="0.2">
      <c r="A30" s="3" t="s">
        <v>0</v>
      </c>
      <c r="B30" s="3" t="s">
        <v>27</v>
      </c>
      <c r="C30" s="3" t="s">
        <v>0</v>
      </c>
      <c r="D30" s="3" t="s">
        <v>0</v>
      </c>
      <c r="E30" s="4" t="s">
        <v>0</v>
      </c>
      <c r="F30" s="3" t="s">
        <v>0</v>
      </c>
      <c r="G30" s="3" t="s">
        <v>0</v>
      </c>
      <c r="H30" s="5" t="s">
        <v>0</v>
      </c>
      <c r="I30" s="5">
        <f>SUM(I20:I29)</f>
        <v>3515.8822200000004</v>
      </c>
      <c r="J30" s="3"/>
      <c r="K30" s="3"/>
      <c r="L30" s="4"/>
      <c r="M30" s="3"/>
      <c r="N30" s="3"/>
      <c r="O30" s="5"/>
      <c r="P3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3.5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46.5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Акт ввода АО "Янтарьэнерго"  от 31.12.2020 № 1195/4061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39</v>
      </c>
    </row>
    <row r="2" spans="1:25" ht="45" x14ac:dyDescent="0.2">
      <c r="A2" s="23" t="s">
        <v>11</v>
      </c>
      <c r="B2" s="23" t="s">
        <v>40</v>
      </c>
      <c r="C2" s="57" t="s">
        <v>13</v>
      </c>
      <c r="D2" s="58"/>
      <c r="E2" s="59"/>
      <c r="F2" s="24" t="s">
        <v>14</v>
      </c>
      <c r="G2" s="25"/>
    </row>
    <row r="3" spans="1:25" ht="135" x14ac:dyDescent="0.25">
      <c r="A3" s="23">
        <v>1</v>
      </c>
      <c r="B3" s="23" t="s">
        <v>41</v>
      </c>
      <c r="C3" s="54">
        <f>т4!I30</f>
        <v>3515.8822200000004</v>
      </c>
      <c r="D3" s="55"/>
      <c r="E3" s="56"/>
      <c r="F3" s="26"/>
      <c r="G3" s="27"/>
      <c r="Y3" s="28"/>
    </row>
    <row r="4" spans="1:25" ht="15.75" x14ac:dyDescent="0.2">
      <c r="A4" s="23">
        <v>2</v>
      </c>
      <c r="B4" s="23" t="s">
        <v>42</v>
      </c>
      <c r="C4" s="54">
        <f>C3*20%</f>
        <v>703.17644400000017</v>
      </c>
      <c r="D4" s="55"/>
      <c r="E4" s="56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3">
        <v>3</v>
      </c>
      <c r="B5" s="23" t="s">
        <v>43</v>
      </c>
      <c r="C5" s="54">
        <f>C4+C3</f>
        <v>4219.0586640000001</v>
      </c>
      <c r="D5" s="55"/>
      <c r="E5" s="56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1">
        <v>104.7</v>
      </c>
      <c r="T5" s="21">
        <v>104.7</v>
      </c>
      <c r="U5" s="21">
        <v>104.7</v>
      </c>
      <c r="V5" s="21">
        <v>104.7</v>
      </c>
      <c r="W5" s="21">
        <v>104.7</v>
      </c>
    </row>
    <row r="6" spans="1:25" ht="60" x14ac:dyDescent="0.2">
      <c r="A6" s="23">
        <v>4</v>
      </c>
      <c r="B6" s="23" t="s">
        <v>44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5115.7126775561992</v>
      </c>
      <c r="D6" s="55"/>
      <c r="E6" s="56"/>
      <c r="F6" s="29"/>
      <c r="G6" s="30"/>
    </row>
    <row r="7" spans="1:25" ht="75" x14ac:dyDescent="0.2">
      <c r="A7" s="23">
        <v>5</v>
      </c>
      <c r="B7" s="23" t="s">
        <v>45</v>
      </c>
      <c r="C7" s="60">
        <v>0</v>
      </c>
      <c r="D7" s="61"/>
      <c r="E7" s="62"/>
      <c r="F7" s="26"/>
      <c r="G7" s="27"/>
      <c r="H7" s="31">
        <f>C5/1000</f>
        <v>4.2190586640000003</v>
      </c>
      <c r="I7" s="31">
        <f>C18</f>
        <v>5.115712677556199</v>
      </c>
      <c r="X7" s="31"/>
    </row>
    <row r="8" spans="1:25" ht="45" x14ac:dyDescent="0.2">
      <c r="A8" s="23">
        <v>6</v>
      </c>
      <c r="B8" s="23" t="s">
        <v>46</v>
      </c>
      <c r="C8" s="54">
        <f>C5-C7</f>
        <v>4219.0586640000001</v>
      </c>
      <c r="D8" s="55"/>
      <c r="E8" s="56"/>
      <c r="F8" s="26"/>
      <c r="G8" s="27"/>
    </row>
    <row r="9" spans="1:25" ht="90" x14ac:dyDescent="0.25">
      <c r="A9" s="23">
        <v>7</v>
      </c>
      <c r="B9" s="23" t="s">
        <v>47</v>
      </c>
      <c r="C9" s="54">
        <f>SUM(C10:E15)</f>
        <v>3710.26</v>
      </c>
      <c r="D9" s="55"/>
      <c r="E9" s="56"/>
      <c r="F9" s="32"/>
      <c r="G9" s="33"/>
      <c r="X9" s="34"/>
    </row>
    <row r="10" spans="1:25" ht="15" x14ac:dyDescent="0.2">
      <c r="A10" s="23">
        <v>7.1</v>
      </c>
      <c r="B10" s="23" t="s">
        <v>48</v>
      </c>
      <c r="C10" s="54">
        <v>0</v>
      </c>
      <c r="D10" s="55"/>
      <c r="E10" s="56"/>
      <c r="F10" s="26"/>
      <c r="G10" s="27"/>
    </row>
    <row r="11" spans="1:25" ht="15" x14ac:dyDescent="0.2">
      <c r="A11" s="23">
        <v>7.2</v>
      </c>
      <c r="B11" s="23" t="s">
        <v>49</v>
      </c>
      <c r="C11" s="54">
        <v>245</v>
      </c>
      <c r="D11" s="55"/>
      <c r="E11" s="56"/>
      <c r="F11" s="35"/>
      <c r="G11" s="36"/>
    </row>
    <row r="12" spans="1:25" ht="15" x14ac:dyDescent="0.2">
      <c r="A12" s="23">
        <v>7.3</v>
      </c>
      <c r="B12" s="23" t="s">
        <v>50</v>
      </c>
      <c r="C12" s="54">
        <f>H13*1000</f>
        <v>186.35999999999999</v>
      </c>
      <c r="D12" s="55"/>
      <c r="E12" s="56"/>
      <c r="F12" s="35"/>
      <c r="G12" s="36"/>
    </row>
    <row r="13" spans="1:25" ht="15.75" x14ac:dyDescent="0.25">
      <c r="A13" s="23">
        <v>7.4</v>
      </c>
      <c r="B13" s="23" t="s">
        <v>51</v>
      </c>
      <c r="C13" s="54">
        <f>I13*1000</f>
        <v>3278.9</v>
      </c>
      <c r="D13" s="55"/>
      <c r="E13" s="56"/>
      <c r="F13" s="26"/>
      <c r="G13" s="27"/>
      <c r="H13" s="37">
        <v>0.18636</v>
      </c>
      <c r="I13" s="38">
        <v>3.2789000000000001</v>
      </c>
      <c r="J13" s="38">
        <v>0</v>
      </c>
      <c r="K13" s="38">
        <v>0</v>
      </c>
    </row>
    <row r="14" spans="1:25" ht="15" x14ac:dyDescent="0.2">
      <c r="A14" s="23">
        <v>7.5</v>
      </c>
      <c r="B14" s="23" t="s">
        <v>52</v>
      </c>
      <c r="C14" s="54">
        <f>J13*1000</f>
        <v>0</v>
      </c>
      <c r="D14" s="55"/>
      <c r="E14" s="56"/>
      <c r="F14" s="26"/>
      <c r="G14" s="27"/>
    </row>
    <row r="15" spans="1:25" ht="15" x14ac:dyDescent="0.2">
      <c r="A15" s="23">
        <v>7.6</v>
      </c>
      <c r="B15" s="23" t="s">
        <v>57</v>
      </c>
      <c r="C15" s="54">
        <f>K13*1000</f>
        <v>0</v>
      </c>
      <c r="D15" s="55"/>
      <c r="E15" s="56"/>
      <c r="F15" s="26"/>
      <c r="G15" s="27"/>
    </row>
    <row r="16" spans="1:25" ht="15" x14ac:dyDescent="0.2">
      <c r="A16" s="23">
        <v>7.7</v>
      </c>
      <c r="B16" s="23" t="s">
        <v>79</v>
      </c>
      <c r="C16" s="54">
        <v>0</v>
      </c>
      <c r="D16" s="55"/>
      <c r="E16" s="56"/>
      <c r="F16" s="26"/>
      <c r="G16" s="27"/>
    </row>
    <row r="17" spans="1:26" ht="15" x14ac:dyDescent="0.2">
      <c r="A17" s="23">
        <v>7.8</v>
      </c>
      <c r="B17" s="23" t="s">
        <v>80</v>
      </c>
      <c r="C17" s="54">
        <v>0</v>
      </c>
      <c r="D17" s="55"/>
      <c r="E17" s="56"/>
      <c r="F17" s="26"/>
      <c r="G17" s="27"/>
    </row>
    <row r="18" spans="1:26" ht="75" x14ac:dyDescent="0.2">
      <c r="A18" s="23">
        <v>8</v>
      </c>
      <c r="B18" s="23" t="s">
        <v>53</v>
      </c>
      <c r="C18" s="54">
        <f>C6/1000</f>
        <v>5.115712677556199</v>
      </c>
      <c r="D18" s="55"/>
      <c r="E18" s="56"/>
      <c r="F18" s="26"/>
      <c r="G18" s="27"/>
    </row>
    <row r="19" spans="1:26" ht="105" x14ac:dyDescent="0.2">
      <c r="A19" s="23">
        <v>9</v>
      </c>
      <c r="B19" s="23" t="s">
        <v>54</v>
      </c>
      <c r="C19" s="54">
        <v>0</v>
      </c>
      <c r="D19" s="55"/>
      <c r="E19" s="56"/>
      <c r="F19" s="39"/>
      <c r="G19" s="40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1"/>
    </row>
    <row r="20" spans="1:26" ht="30" x14ac:dyDescent="0.2">
      <c r="A20" s="23">
        <v>10</v>
      </c>
      <c r="B20" s="23" t="s">
        <v>55</v>
      </c>
      <c r="C20" s="54">
        <f>(C19+C18)*1000</f>
        <v>5115.7126775561992</v>
      </c>
      <c r="D20" s="55"/>
      <c r="E20" s="56"/>
      <c r="F20" s="26"/>
      <c r="G20" s="27"/>
      <c r="X20" s="31"/>
      <c r="Y20" s="42"/>
      <c r="Z20" s="43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2019-03-20T12:50:52Z</dcterms:created>
  <dcterms:modified xsi:type="dcterms:W3CDTF">2021-04-06T07:46:02Z</dcterms:modified>
</cp:coreProperties>
</file>