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81-37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C14" i="8" l="1"/>
  <c r="C13" i="8"/>
  <c r="E23" i="2"/>
  <c r="I26" i="2" l="1"/>
  <c r="I24" i="2"/>
  <c r="I25" i="2"/>
  <c r="I22" i="2" l="1"/>
  <c r="I27" i="2" l="1"/>
  <c r="I21" i="2"/>
  <c r="I23" i="2"/>
  <c r="I20" i="2"/>
  <c r="I28" i="2" l="1"/>
  <c r="A8" i="2" l="1"/>
  <c r="J16" i="1"/>
  <c r="C16" i="2" l="1"/>
  <c r="A11" i="1"/>
  <c r="A11" i="2" s="1"/>
  <c r="C12" i="8"/>
  <c r="C3" i="8"/>
  <c r="C4" i="8" s="1"/>
  <c r="C5" i="8" s="1"/>
  <c r="I6" i="8" s="1"/>
  <c r="C9" i="8"/>
  <c r="C8" i="8" l="1"/>
  <c r="C6" i="8"/>
  <c r="C18" i="8" s="1"/>
  <c r="J16" i="6"/>
  <c r="J16" i="5"/>
  <c r="J16" i="4"/>
  <c r="J16" i="3"/>
  <c r="J16" i="2"/>
  <c r="C20" i="8" l="1"/>
  <c r="J6" i="8"/>
</calcChain>
</file>

<file path=xl/sharedStrings.xml><?xml version="1.0" encoding="utf-8"?>
<sst xmlns="http://schemas.openxmlformats.org/spreadsheetml/2006/main" count="886" uniqueCount="84">
  <si>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</si>
  <si>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</si>
  <si>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</si>
  <si>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</si>
  <si>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</si>
  <si>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</si>
  <si>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</si>
  <si>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Модернизация системы сбора и передачи информации  СОТИАССО на объектах АО "Янтарьэнерго" ПС О-37: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</si>
  <si>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Идентификатор инвестиционного проекта: H_181-37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</si>
  <si>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</si>
  <si>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</si>
  <si>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</si>
  <si>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</si>
  <si>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</si>
  <si>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</si>
  <si>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</si>
  <si>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</si>
  <si>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</si>
  <si>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</si>
  <si>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</si>
  <si>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</si>
  <si>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</si>
  <si>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</si>
  <si>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</si>
  <si>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</si>
  <si>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</si>
  <si>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</si>
  <si>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</si>
  <si>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</si>
  <si>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</si>
  <si>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</si>
  <si>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</si>
  <si>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АСУТП присоединения </t>
  </si>
  <si>
    <t>1 ед.</t>
  </si>
  <si>
    <t xml:space="preserve">УНЦ систем АСУТП и ТМ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</si>
  <si>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</si>
  <si>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</si>
  <si>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</si>
  <si>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</si>
  <si>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</si>
  <si>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</si>
  <si>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</si>
  <si>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</si>
  <si>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</si>
  <si>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</si>
  <si>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</si>
  <si>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</si>
  <si>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</si>
  <si>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</si>
  <si>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</si>
  <si>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</si>
  <si>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</si>
  <si>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</si>
  <si>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</si>
  <si>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</si>
  <si>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</si>
  <si>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</si>
  <si>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Затраты на проектно-изыскательские работы для отдельных элементов электрических сетей </t>
  </si>
  <si>
    <t>1 объект</t>
  </si>
  <si>
    <t>Год раскрытия информации: 2020</t>
  </si>
  <si>
    <t>Утвержденные плановые значения показателей приведены в соответствии с приказом Минэнерго России от 12.12.2019 года № 22@</t>
  </si>
  <si>
    <t>А4- 01</t>
  </si>
  <si>
    <t>А4- 02</t>
  </si>
  <si>
    <t>2024г.</t>
  </si>
  <si>
    <t>2025г.</t>
  </si>
  <si>
    <t>Год раскрытия информации: 2021</t>
  </si>
  <si>
    <t>Шкаф общеподстанционных контроллеров ПС</t>
  </si>
  <si>
    <t>А5-07</t>
  </si>
  <si>
    <t>Шкаф с 4 коммутаторами</t>
  </si>
  <si>
    <t>А5-04</t>
  </si>
  <si>
    <t>Шкаф гарантированного питания АСУТП и ТМ</t>
  </si>
  <si>
    <t>А5-06</t>
  </si>
  <si>
    <t>АРМ оперативного персонала</t>
  </si>
  <si>
    <t>А5-08</t>
  </si>
  <si>
    <t xml:space="preserve">УНЦ систем ПА, УПАСК </t>
  </si>
  <si>
    <t>Прочие шкафы (панели)</t>
  </si>
  <si>
    <t>1 ед</t>
  </si>
  <si>
    <t>А8-06</t>
  </si>
  <si>
    <t>ТИ (аналоговые сигналы 470/8, ТС /АБТД, телеуправдление, выходные ОБРдискретные сигналы 1049/24</t>
  </si>
  <si>
    <t>П6-09</t>
  </si>
  <si>
    <t>от 21 до 50,10</t>
  </si>
  <si>
    <t>Шкаф проммежуточных клемм ШПК</t>
  </si>
  <si>
    <t>В составе шкафа контроллеров ПС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</si>
  <si>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29.03.2021 № 249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</si>
</sst>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  <font>
      <sz val="8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0" fillId="0" borderId="0" xfId="0" applyNumberFormat="1"/>
    <xf numFmtId="1" fontId="1" fillId="0" borderId="2" xfId="1" applyNumberFormat="1" applyFont="1" applyBorder="1" applyAlignment="1">
      <alignment horizontal="center" vertical="center" wrapText="1"/>
    </xf>
    <xf numFmtId="2" fontId="1" fillId="0" borderId="3" xfId="1" applyNumberFormat="1" applyFont="1" applyBorder="1" applyAlignment="1">
      <alignment horizontal="center" vertical="center"/>
    </xf>
    <xf numFmtId="164" fontId="1" fillId="0" borderId="4" xfId="1" applyNumberFormat="1" applyFont="1" applyBorder="1" applyAlignment="1">
      <alignment horizontal="right" vertical="center"/>
    </xf>
    <xf numFmtId="2" fontId="1" fillId="0" borderId="0" xfId="1" applyNumberFormat="1" applyFont="1" applyBorder="1" applyAlignment="1">
      <alignment horizontal="center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0" fillId="0" borderId="0" xfId="0"/>
    <xf numFmtId="0" fontId="0" fillId="0" borderId="0" xfId="0"/>
    <xf numFmtId="0" fontId="17" fillId="0" borderId="0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7" sqref="C17:F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8" t="s">
        <v>65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9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4" t="s">
        <v>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9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10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11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12</v>
      </c>
      <c r="B15" s="46" t="s">
        <v>13</v>
      </c>
      <c r="C15" s="46" t="s">
        <v>14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15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30" customHeight="1" x14ac:dyDescent="0.2">
      <c r="A16" s="46" t="s">
        <v>0</v>
      </c>
      <c r="B16" s="46" t="s">
        <v>0</v>
      </c>
      <c r="C16" s="47" t="s">
        <v>83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6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29.03.2021 № 249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17</v>
      </c>
      <c r="D17" s="46" t="s">
        <v>0</v>
      </c>
      <c r="E17" s="46" t="s">
        <v>0</v>
      </c>
      <c r="F17" s="46" t="s">
        <v>0</v>
      </c>
      <c r="G17" s="46" t="s">
        <v>18</v>
      </c>
      <c r="H17" s="46" t="s">
        <v>0</v>
      </c>
      <c r="I17" s="46" t="s">
        <v>0</v>
      </c>
      <c r="J17" s="46" t="s">
        <v>19</v>
      </c>
      <c r="K17" s="46" t="s">
        <v>0</v>
      </c>
      <c r="L17" s="46" t="s">
        <v>0</v>
      </c>
      <c r="M17" s="46" t="s">
        <v>0</v>
      </c>
      <c r="N17" s="46" t="s">
        <v>18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showOutlineSymbols="0" showWhiteSpace="0" topLeftCell="A16" zoomScale="90" zoomScaleNormal="90" workbookViewId="0">
      <selection activeCell="A29" sqref="A2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8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4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4" t="s">
        <v>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9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10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31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12</v>
      </c>
      <c r="B15" s="46" t="s">
        <v>13</v>
      </c>
      <c r="C15" s="46" t="s">
        <v>14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15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30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29.03.2021 № 249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29.03.2021 № 249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21" ht="30" customHeight="1" x14ac:dyDescent="0.2">
      <c r="A17" s="46" t="s">
        <v>0</v>
      </c>
      <c r="B17" s="46" t="s">
        <v>0</v>
      </c>
      <c r="C17" s="46" t="s">
        <v>17</v>
      </c>
      <c r="D17" s="46" t="s">
        <v>0</v>
      </c>
      <c r="E17" s="46" t="s">
        <v>0</v>
      </c>
      <c r="F17" s="46" t="s">
        <v>0</v>
      </c>
      <c r="G17" s="46" t="s">
        <v>18</v>
      </c>
      <c r="H17" s="46" t="s">
        <v>0</v>
      </c>
      <c r="I17" s="46" t="s">
        <v>0</v>
      </c>
      <c r="J17" s="46" t="s">
        <v>19</v>
      </c>
      <c r="K17" s="46" t="s">
        <v>0</v>
      </c>
      <c r="L17" s="46" t="s">
        <v>0</v>
      </c>
      <c r="M17" s="46" t="s">
        <v>0</v>
      </c>
      <c r="N17" s="46" t="s">
        <v>18</v>
      </c>
      <c r="O17" s="46" t="s">
        <v>0</v>
      </c>
      <c r="P17" s="46" t="s">
        <v>0</v>
      </c>
    </row>
    <row r="18" spans="1:21" ht="60" x14ac:dyDescent="0.2">
      <c r="A18" s="46" t="s">
        <v>0</v>
      </c>
      <c r="B18" s="46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ht="50.1" customHeight="1" x14ac:dyDescent="0.2">
      <c r="A20" s="3">
        <v>1</v>
      </c>
      <c r="B20" s="3" t="s">
        <v>32</v>
      </c>
      <c r="C20" s="3">
        <v>15</v>
      </c>
      <c r="D20" s="3"/>
      <c r="E20" s="4">
        <v>18</v>
      </c>
      <c r="F20" s="3" t="s">
        <v>33</v>
      </c>
      <c r="G20" s="16" t="s">
        <v>61</v>
      </c>
      <c r="H20" s="5">
        <v>180</v>
      </c>
      <c r="I20" s="5">
        <f>H20*E20*Q20</f>
        <v>3369.6</v>
      </c>
      <c r="J20" s="3"/>
      <c r="K20" s="3"/>
      <c r="L20" s="4"/>
      <c r="M20" s="3"/>
      <c r="N20" s="16"/>
      <c r="O20" s="5"/>
      <c r="P20" s="5"/>
      <c r="Q20">
        <v>1.04</v>
      </c>
      <c r="R20" t="s">
        <v>0</v>
      </c>
    </row>
    <row r="21" spans="1:21" ht="50.1" customHeight="1" x14ac:dyDescent="0.2">
      <c r="A21" s="3">
        <v>2</v>
      </c>
      <c r="B21" s="3" t="s">
        <v>32</v>
      </c>
      <c r="C21" s="3">
        <v>110</v>
      </c>
      <c r="D21" s="3"/>
      <c r="E21" s="4">
        <v>6</v>
      </c>
      <c r="F21" s="3" t="s">
        <v>33</v>
      </c>
      <c r="G21" s="16" t="s">
        <v>62</v>
      </c>
      <c r="H21" s="5">
        <v>629</v>
      </c>
      <c r="I21" s="5">
        <f t="shared" ref="I21:I27" si="0">H21*E21*Q21</f>
        <v>3924.96</v>
      </c>
      <c r="J21" s="3"/>
      <c r="K21" s="3"/>
      <c r="L21" s="4"/>
      <c r="M21" s="3"/>
      <c r="N21" s="16"/>
      <c r="O21" s="5"/>
      <c r="P21" s="5"/>
      <c r="Q21">
        <v>1.04</v>
      </c>
      <c r="R21" t="s">
        <v>0</v>
      </c>
    </row>
    <row r="22" spans="1:21" ht="50.1" customHeight="1" x14ac:dyDescent="0.2">
      <c r="A22" s="3">
        <v>3</v>
      </c>
      <c r="B22" s="3" t="s">
        <v>34</v>
      </c>
      <c r="C22" s="3"/>
      <c r="D22" s="12" t="s">
        <v>68</v>
      </c>
      <c r="E22" s="13">
        <v>1</v>
      </c>
      <c r="F22" s="12" t="s">
        <v>33</v>
      </c>
      <c r="G22" s="12" t="s">
        <v>69</v>
      </c>
      <c r="H22" s="14">
        <v>2395</v>
      </c>
      <c r="I22" s="5">
        <f t="shared" si="0"/>
        <v>2490.8000000000002</v>
      </c>
      <c r="J22" s="3"/>
      <c r="K22" s="16"/>
      <c r="L22" s="17"/>
      <c r="M22" s="16"/>
      <c r="N22" s="16"/>
      <c r="O22" s="18"/>
      <c r="P22" s="5"/>
      <c r="Q22">
        <v>1.04</v>
      </c>
      <c r="R22" s="41" t="s">
        <v>82</v>
      </c>
      <c r="U22" s="39"/>
    </row>
    <row r="23" spans="1:21" s="39" customFormat="1" ht="50.1" customHeight="1" x14ac:dyDescent="0.2">
      <c r="A23" s="12">
        <v>4</v>
      </c>
      <c r="B23" s="12" t="s">
        <v>34</v>
      </c>
      <c r="C23" s="12" t="s">
        <v>30</v>
      </c>
      <c r="D23" s="12" t="s">
        <v>66</v>
      </c>
      <c r="E23" s="13">
        <f>ROUND(470/8,0)</f>
        <v>59</v>
      </c>
      <c r="F23" s="12" t="s">
        <v>33</v>
      </c>
      <c r="G23" s="12" t="s">
        <v>67</v>
      </c>
      <c r="H23" s="14">
        <v>180</v>
      </c>
      <c r="I23" s="5">
        <f t="shared" si="0"/>
        <v>11044.800000000001</v>
      </c>
      <c r="J23" s="12"/>
      <c r="K23" s="12"/>
      <c r="L23" s="13"/>
      <c r="M23" s="12"/>
      <c r="N23" s="12"/>
      <c r="O23" s="14"/>
      <c r="P23" s="14"/>
      <c r="Q23" s="39">
        <v>1.04</v>
      </c>
      <c r="R23" s="41" t="s">
        <v>78</v>
      </c>
      <c r="S23" s="19"/>
    </row>
    <row r="24" spans="1:21" s="40" customFormat="1" ht="50.1" customHeight="1" x14ac:dyDescent="0.2">
      <c r="A24" s="12">
        <v>5</v>
      </c>
      <c r="B24" s="12" t="s">
        <v>34</v>
      </c>
      <c r="C24" s="12" t="s">
        <v>30</v>
      </c>
      <c r="D24" s="12" t="s">
        <v>70</v>
      </c>
      <c r="E24" s="13">
        <v>1</v>
      </c>
      <c r="F24" s="12" t="s">
        <v>33</v>
      </c>
      <c r="G24" s="12" t="s">
        <v>71</v>
      </c>
      <c r="H24" s="14">
        <v>2418</v>
      </c>
      <c r="I24" s="5">
        <f t="shared" si="0"/>
        <v>2514.7200000000003</v>
      </c>
      <c r="J24" s="12"/>
      <c r="K24" s="12"/>
      <c r="L24" s="13"/>
      <c r="M24" s="12"/>
      <c r="N24" s="12"/>
      <c r="O24" s="14"/>
      <c r="P24" s="14"/>
      <c r="Q24" s="40">
        <v>1.04</v>
      </c>
      <c r="R24" s="41" t="s">
        <v>82</v>
      </c>
    </row>
    <row r="25" spans="1:21" s="40" customFormat="1" ht="50.1" customHeight="1" x14ac:dyDescent="0.2">
      <c r="A25" s="12">
        <v>6</v>
      </c>
      <c r="B25" s="12" t="s">
        <v>34</v>
      </c>
      <c r="C25" s="12"/>
      <c r="D25" s="12" t="s">
        <v>72</v>
      </c>
      <c r="E25" s="13">
        <v>1</v>
      </c>
      <c r="F25" s="12" t="s">
        <v>33</v>
      </c>
      <c r="G25" s="12" t="s">
        <v>73</v>
      </c>
      <c r="H25" s="14">
        <v>366</v>
      </c>
      <c r="I25" s="5">
        <f t="shared" si="0"/>
        <v>380.64</v>
      </c>
      <c r="J25" s="12"/>
      <c r="K25" s="12"/>
      <c r="L25" s="13"/>
      <c r="M25" s="12"/>
      <c r="N25" s="12"/>
      <c r="O25" s="14"/>
      <c r="P25" s="14"/>
      <c r="Q25" s="40">
        <v>1.04</v>
      </c>
    </row>
    <row r="26" spans="1:21" s="40" customFormat="1" ht="33.75" x14ac:dyDescent="0.2">
      <c r="A26" s="12">
        <v>7</v>
      </c>
      <c r="B26" s="12" t="s">
        <v>74</v>
      </c>
      <c r="C26" s="12" t="s">
        <v>30</v>
      </c>
      <c r="D26" s="12" t="s">
        <v>75</v>
      </c>
      <c r="E26" s="13">
        <v>1</v>
      </c>
      <c r="F26" s="12" t="s">
        <v>76</v>
      </c>
      <c r="G26" s="12" t="s">
        <v>77</v>
      </c>
      <c r="H26" s="14">
        <v>162</v>
      </c>
      <c r="I26" s="5">
        <f t="shared" si="0"/>
        <v>168.48000000000002</v>
      </c>
      <c r="K26" s="12"/>
      <c r="L26" s="13"/>
      <c r="M26" s="12"/>
      <c r="N26" s="12"/>
      <c r="O26" s="14"/>
      <c r="P26" s="14"/>
      <c r="Q26" s="40">
        <v>1.04</v>
      </c>
      <c r="R26" s="41" t="s">
        <v>81</v>
      </c>
    </row>
    <row r="27" spans="1:21" s="39" customFormat="1" ht="50.1" customHeight="1" x14ac:dyDescent="0.2">
      <c r="A27" s="12">
        <v>8</v>
      </c>
      <c r="B27" s="12" t="s">
        <v>57</v>
      </c>
      <c r="C27" s="12" t="s">
        <v>30</v>
      </c>
      <c r="D27" s="12" t="s">
        <v>80</v>
      </c>
      <c r="E27" s="13">
        <v>1</v>
      </c>
      <c r="F27" s="12" t="s">
        <v>58</v>
      </c>
      <c r="G27" s="12" t="s">
        <v>79</v>
      </c>
      <c r="H27" s="14">
        <v>3000</v>
      </c>
      <c r="I27" s="5">
        <f t="shared" si="0"/>
        <v>3000</v>
      </c>
      <c r="J27" s="12"/>
      <c r="K27" s="12"/>
      <c r="L27" s="13"/>
      <c r="M27" s="12"/>
      <c r="N27" s="12"/>
      <c r="O27" s="14"/>
      <c r="P27" s="14"/>
      <c r="Q27" s="39">
        <v>1</v>
      </c>
      <c r="R27" s="39" t="s">
        <v>0</v>
      </c>
    </row>
    <row r="28" spans="1:21" ht="50.1" customHeight="1" x14ac:dyDescent="0.2">
      <c r="A28" s="3">
        <v>9</v>
      </c>
      <c r="B28" s="3" t="s">
        <v>29</v>
      </c>
      <c r="C28" s="3" t="s">
        <v>0</v>
      </c>
      <c r="D28" s="3" t="s">
        <v>0</v>
      </c>
      <c r="E28" s="4" t="s">
        <v>0</v>
      </c>
      <c r="F28" s="3" t="s">
        <v>0</v>
      </c>
      <c r="G28" s="3" t="s">
        <v>0</v>
      </c>
      <c r="H28" s="5" t="s">
        <v>0</v>
      </c>
      <c r="I28" s="5">
        <f>SUM(I20:I27)</f>
        <v>26894.000000000004</v>
      </c>
      <c r="J28" s="3"/>
      <c r="K28" s="3"/>
      <c r="L28" s="4"/>
      <c r="M28" s="3"/>
      <c r="N28" s="3"/>
      <c r="O28" s="5"/>
      <c r="P28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D38" sqref="D3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8" t="s">
        <v>59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4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4" t="s">
        <v>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9" t="s">
        <v>60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9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10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35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12</v>
      </c>
      <c r="B15" s="46" t="s">
        <v>13</v>
      </c>
      <c r="C15" s="46" t="s">
        <v>14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15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30" customHeight="1" x14ac:dyDescent="0.2">
      <c r="A16" s="46" t="s">
        <v>0</v>
      </c>
      <c r="B16" s="46" t="s">
        <v>0</v>
      </c>
      <c r="C16" s="46" t="s">
        <v>16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29.03.2021 № 249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17</v>
      </c>
      <c r="D17" s="46" t="s">
        <v>0</v>
      </c>
      <c r="E17" s="46" t="s">
        <v>0</v>
      </c>
      <c r="F17" s="46" t="s">
        <v>0</v>
      </c>
      <c r="G17" s="46" t="s">
        <v>18</v>
      </c>
      <c r="H17" s="46" t="s">
        <v>0</v>
      </c>
      <c r="I17" s="46" t="s">
        <v>0</v>
      </c>
      <c r="J17" s="46" t="s">
        <v>19</v>
      </c>
      <c r="K17" s="46" t="s">
        <v>0</v>
      </c>
      <c r="L17" s="46" t="s">
        <v>0</v>
      </c>
      <c r="M17" s="46" t="s">
        <v>0</v>
      </c>
      <c r="N17" s="46" t="s">
        <v>18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0" workbookViewId="0">
      <selection activeCell="B41" sqref="B4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8" t="s">
        <v>59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4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4" t="s">
        <v>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9" t="s">
        <v>60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9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10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36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12</v>
      </c>
      <c r="B15" s="46" t="s">
        <v>13</v>
      </c>
      <c r="C15" s="46" t="s">
        <v>14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15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30" customHeight="1" x14ac:dyDescent="0.2">
      <c r="A16" s="46" t="s">
        <v>0</v>
      </c>
      <c r="B16" s="46" t="s">
        <v>0</v>
      </c>
      <c r="C16" s="46" t="s">
        <v>16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29.03.2021 № 249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17</v>
      </c>
      <c r="D17" s="46" t="s">
        <v>0</v>
      </c>
      <c r="E17" s="46" t="s">
        <v>0</v>
      </c>
      <c r="F17" s="46" t="s">
        <v>0</v>
      </c>
      <c r="G17" s="46" t="s">
        <v>18</v>
      </c>
      <c r="H17" s="46" t="s">
        <v>0</v>
      </c>
      <c r="I17" s="46" t="s">
        <v>0</v>
      </c>
      <c r="J17" s="46" t="s">
        <v>19</v>
      </c>
      <c r="K17" s="46" t="s">
        <v>0</v>
      </c>
      <c r="L17" s="46" t="s">
        <v>0</v>
      </c>
      <c r="M17" s="46" t="s">
        <v>0</v>
      </c>
      <c r="N17" s="46" t="s">
        <v>18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D23" sqref="D23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8" t="s">
        <v>59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4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4" t="s">
        <v>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9" t="s">
        <v>60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9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10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37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12</v>
      </c>
      <c r="B15" s="46" t="s">
        <v>13</v>
      </c>
      <c r="C15" s="46" t="s">
        <v>14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15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30" customHeight="1" x14ac:dyDescent="0.2">
      <c r="A16" s="46" t="s">
        <v>0</v>
      </c>
      <c r="B16" s="46" t="s">
        <v>0</v>
      </c>
      <c r="C16" s="46" t="s">
        <v>16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29.03.2021 № 249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17</v>
      </c>
      <c r="D17" s="46" t="s">
        <v>0</v>
      </c>
      <c r="E17" s="46" t="s">
        <v>0</v>
      </c>
      <c r="F17" s="46" t="s">
        <v>0</v>
      </c>
      <c r="G17" s="46" t="s">
        <v>18</v>
      </c>
      <c r="H17" s="46" t="s">
        <v>0</v>
      </c>
      <c r="I17" s="46" t="s">
        <v>0</v>
      </c>
      <c r="J17" s="46" t="s">
        <v>19</v>
      </c>
      <c r="K17" s="46" t="s">
        <v>0</v>
      </c>
      <c r="L17" s="46" t="s">
        <v>0</v>
      </c>
      <c r="M17" s="46" t="s">
        <v>0</v>
      </c>
      <c r="N17" s="46" t="s">
        <v>18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8" t="s">
        <v>59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4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4" t="s">
        <v>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9" t="s">
        <v>60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9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10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38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12</v>
      </c>
      <c r="B15" s="46" t="s">
        <v>13</v>
      </c>
      <c r="C15" s="46" t="s">
        <v>14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15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30" customHeight="1" x14ac:dyDescent="0.2">
      <c r="A16" s="46" t="s">
        <v>0</v>
      </c>
      <c r="B16" s="46" t="s">
        <v>0</v>
      </c>
      <c r="C16" s="46" t="s">
        <v>16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29.03.2021 № 249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17</v>
      </c>
      <c r="D17" s="46" t="s">
        <v>0</v>
      </c>
      <c r="E17" s="46" t="s">
        <v>0</v>
      </c>
      <c r="F17" s="46" t="s">
        <v>0</v>
      </c>
      <c r="G17" s="46" t="s">
        <v>18</v>
      </c>
      <c r="H17" s="46" t="s">
        <v>0</v>
      </c>
      <c r="I17" s="46" t="s">
        <v>0</v>
      </c>
      <c r="J17" s="46" t="s">
        <v>19</v>
      </c>
      <c r="K17" s="46" t="s">
        <v>0</v>
      </c>
      <c r="L17" s="46" t="s">
        <v>0</v>
      </c>
      <c r="M17" s="46" t="s">
        <v>0</v>
      </c>
      <c r="N17" s="46" t="s">
        <v>18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39</v>
      </c>
    </row>
    <row r="2" spans="1:25" ht="45" x14ac:dyDescent="0.2">
      <c r="A2" s="11" t="s">
        <v>12</v>
      </c>
      <c r="B2" s="11" t="s">
        <v>40</v>
      </c>
      <c r="C2" s="55" t="s">
        <v>14</v>
      </c>
      <c r="D2" s="56"/>
      <c r="E2" s="57"/>
      <c r="F2" s="22" t="s">
        <v>15</v>
      </c>
      <c r="G2" s="23"/>
    </row>
    <row r="3" spans="1:25" ht="135" x14ac:dyDescent="0.25">
      <c r="A3" s="11">
        <v>1</v>
      </c>
      <c r="B3" s="11" t="s">
        <v>41</v>
      </c>
      <c r="C3" s="52">
        <f>т2!I28</f>
        <v>26894.000000000004</v>
      </c>
      <c r="D3" s="53"/>
      <c r="E3" s="54"/>
      <c r="F3" s="24"/>
      <c r="G3" s="25"/>
      <c r="Y3" s="26"/>
    </row>
    <row r="4" spans="1:25" ht="15.75" x14ac:dyDescent="0.2">
      <c r="A4" s="11">
        <v>2</v>
      </c>
      <c r="B4" s="11" t="s">
        <v>42</v>
      </c>
      <c r="C4" s="52">
        <f>C3*20%</f>
        <v>5378.8000000000011</v>
      </c>
      <c r="D4" s="53"/>
      <c r="E4" s="54"/>
      <c r="F4" s="24"/>
      <c r="G4" s="25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32272.800000000003</v>
      </c>
      <c r="D5" s="53"/>
      <c r="E5" s="54"/>
      <c r="F5" s="27"/>
      <c r="G5" s="28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41085.184720586498</v>
      </c>
      <c r="D6" s="53"/>
      <c r="E6" s="54"/>
      <c r="F6" s="27"/>
      <c r="G6" s="28"/>
      <c r="I6" s="21">
        <f>C5/1000</f>
        <v>32.272800000000004</v>
      </c>
      <c r="J6" s="15">
        <f>C18</f>
        <v>41.085184720586497</v>
      </c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4"/>
      <c r="G7" s="25"/>
      <c r="H7" s="15"/>
      <c r="X7" s="15"/>
    </row>
    <row r="8" spans="1:25" ht="45" x14ac:dyDescent="0.2">
      <c r="A8" s="11">
        <v>6</v>
      </c>
      <c r="B8" s="11" t="s">
        <v>46</v>
      </c>
      <c r="C8" s="52">
        <f>C5-C7</f>
        <v>32272.800000000003</v>
      </c>
      <c r="D8" s="53"/>
      <c r="E8" s="54"/>
      <c r="F8" s="24"/>
      <c r="G8" s="25"/>
    </row>
    <row r="9" spans="1:25" ht="90" x14ac:dyDescent="0.25">
      <c r="A9" s="11">
        <v>7</v>
      </c>
      <c r="B9" s="11" t="s">
        <v>47</v>
      </c>
      <c r="C9" s="52">
        <f>SUM(C10:E15)</f>
        <v>34196.058580000004</v>
      </c>
      <c r="D9" s="53"/>
      <c r="E9" s="54"/>
      <c r="F9" s="29"/>
      <c r="G9" s="30"/>
      <c r="X9" s="31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4"/>
      <c r="G10" s="25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2"/>
      <c r="G11" s="33"/>
    </row>
    <row r="12" spans="1:25" ht="15" x14ac:dyDescent="0.2">
      <c r="A12" s="11">
        <v>7.3</v>
      </c>
      <c r="B12" s="11" t="s">
        <v>50</v>
      </c>
      <c r="C12" s="52">
        <f>0.6972*1000</f>
        <v>697.2</v>
      </c>
      <c r="D12" s="53"/>
      <c r="E12" s="54"/>
      <c r="F12" s="32"/>
      <c r="G12" s="33"/>
    </row>
    <row r="13" spans="1:25" ht="15" x14ac:dyDescent="0.2">
      <c r="A13" s="11">
        <v>7.4</v>
      </c>
      <c r="B13" s="11" t="s">
        <v>51</v>
      </c>
      <c r="C13" s="52">
        <f>5.49787779*1000</f>
        <v>5497.8777900000005</v>
      </c>
      <c r="D13" s="53"/>
      <c r="E13" s="54"/>
      <c r="F13" s="24"/>
      <c r="G13" s="25"/>
    </row>
    <row r="14" spans="1:25" ht="15" x14ac:dyDescent="0.2">
      <c r="A14" s="11">
        <v>7.5</v>
      </c>
      <c r="B14" s="11" t="s">
        <v>52</v>
      </c>
      <c r="C14" s="52">
        <f>28.00098079*1000</f>
        <v>28000.980790000001</v>
      </c>
      <c r="D14" s="53"/>
      <c r="E14" s="54"/>
      <c r="F14" s="24"/>
      <c r="G14" s="25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4"/>
      <c r="G15" s="25"/>
    </row>
    <row r="16" spans="1:25" ht="15" x14ac:dyDescent="0.2">
      <c r="A16" s="11">
        <v>7.7</v>
      </c>
      <c r="B16" s="11" t="s">
        <v>63</v>
      </c>
      <c r="C16" s="52">
        <v>0</v>
      </c>
      <c r="D16" s="53"/>
      <c r="E16" s="54"/>
      <c r="F16" s="24"/>
      <c r="G16" s="25"/>
    </row>
    <row r="17" spans="1:26" ht="15" x14ac:dyDescent="0.2">
      <c r="A17" s="11">
        <v>7.8</v>
      </c>
      <c r="B17" s="11" t="s">
        <v>64</v>
      </c>
      <c r="C17" s="52">
        <v>0</v>
      </c>
      <c r="D17" s="53"/>
      <c r="E17" s="54"/>
      <c r="F17" s="24"/>
      <c r="G17" s="25"/>
    </row>
    <row r="18" spans="1:26" ht="75" x14ac:dyDescent="0.2">
      <c r="A18" s="11">
        <v>8</v>
      </c>
      <c r="B18" s="11" t="s">
        <v>53</v>
      </c>
      <c r="C18" s="52">
        <f>C6/1000</f>
        <v>41.085184720586497</v>
      </c>
      <c r="D18" s="53"/>
      <c r="E18" s="54"/>
      <c r="F18" s="24"/>
      <c r="G18" s="25"/>
    </row>
    <row r="19" spans="1:26" ht="105" x14ac:dyDescent="0.2">
      <c r="A19" s="11">
        <v>9</v>
      </c>
      <c r="B19" s="11" t="s">
        <v>54</v>
      </c>
      <c r="C19" s="52">
        <v>0</v>
      </c>
      <c r="D19" s="53"/>
      <c r="E19" s="54"/>
      <c r="F19" s="34"/>
      <c r="G19" s="35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6"/>
    </row>
    <row r="20" spans="1:26" ht="30" x14ac:dyDescent="0.2">
      <c r="A20" s="11">
        <v>10</v>
      </c>
      <c r="B20" s="11" t="s">
        <v>55</v>
      </c>
      <c r="C20" s="52">
        <f>(C19+C18)*1000</f>
        <v>41085.184720586498</v>
      </c>
      <c r="D20" s="53"/>
      <c r="E20" s="54"/>
      <c r="F20" s="24"/>
      <c r="G20" s="25"/>
      <c r="X20" s="15"/>
      <c r="Y20" s="37"/>
      <c r="Z20" s="38"/>
    </row>
    <row r="21" spans="1:26" x14ac:dyDescent="0.2">
      <c r="X21" s="15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2021-03-25T07:22:06Z</cp:lastPrinted>
  <dcterms:created xsi:type="dcterms:W3CDTF">2019-03-22T11:01:48Z</dcterms:created>
  <dcterms:modified xsi:type="dcterms:W3CDTF">2021-03-31T08:44:22Z</dcterms:modified>
</cp:coreProperties>
</file>