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H_181-38\"/>
    </mc:Choice>
  </mc:AlternateContent>
  <bookViews>
    <workbookView xWindow="0" yWindow="0" windowWidth="28800" windowHeight="124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 iterate="1"/>
</workbook>
</file>

<file path=xl/calcChain.xml><?xml version="1.0" encoding="utf-8"?>
<calcChain xmlns="http://schemas.openxmlformats.org/spreadsheetml/2006/main">
  <c r="I26" i="2" l="1"/>
  <c r="I25" i="2"/>
  <c r="I24" i="2"/>
  <c r="C14" i="8" l="1"/>
  <c r="C13" i="8"/>
  <c r="I27" i="2"/>
  <c r="E22" i="2"/>
  <c r="I23" i="2" l="1"/>
  <c r="I22" i="2"/>
  <c r="A8" i="2" l="1"/>
  <c r="C16" i="2"/>
  <c r="J16" i="1"/>
  <c r="A11" i="1"/>
  <c r="A11" i="2" s="1"/>
  <c r="I21" i="2"/>
  <c r="I20" i="2"/>
  <c r="I28" i="2" s="1"/>
  <c r="C3" i="8" s="1"/>
  <c r="C4" i="8" s="1"/>
  <c r="C5" i="8" s="1"/>
  <c r="H6" i="8" s="1"/>
  <c r="C12" i="8"/>
  <c r="C9" i="8" s="1"/>
  <c r="C8" i="8" l="1"/>
  <c r="C6" i="8"/>
  <c r="C18" i="8" s="1"/>
  <c r="J16" i="6"/>
  <c r="J16" i="5"/>
  <c r="J16" i="4"/>
  <c r="J16" i="3"/>
  <c r="J16" i="2"/>
  <c r="C20" i="8" l="1"/>
  <c r="I6" i="8"/>
</calcChain>
</file>

<file path=xl/sharedStrings.xml><?xml version="1.0" encoding="utf-8"?>
<sst xmlns="http://schemas.openxmlformats.org/spreadsheetml/2006/main" count="889" uniqueCount="85">
  <si>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</si>
  <si>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</si>
  <si>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</si>
  <si>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</si>
  <si>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</si>
  <si>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</si>
  <si>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</si>
  <si>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Наименование инвестиционного проекта: Модернизация системы сбора и передачи информации  СОТИАССО на объектах АО "Янтарьэнерго" ПС О-38: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</si>
  <si>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Идентификатор инвестиционного проекта: H_181-38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</si>
  <si>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</si>
  <si>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</si>
  <si>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</si>
  <si>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</si>
  <si>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</si>
  <si>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</si>
  <si>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</si>
  <si>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</si>
  <si>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</si>
  <si>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</si>
  <si>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</si>
  <si>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</si>
  <si>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</si>
  <si>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</si>
  <si>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</si>
  <si>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</si>
  <si>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</si>
  <si>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</si>
  <si>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</si>
  <si>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</si>
  <si>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</si>
  <si>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</si>
  <si>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</si>
  <si>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УНЦ АСУТП присоединения </t>
  </si>
  <si>
    <t>1 ед.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</si>
  <si>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</si>
  <si>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</si>
  <si>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</si>
  <si>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</si>
  <si>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</si>
  <si>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</si>
  <si>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</si>
  <si>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</si>
  <si>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</si>
  <si>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</si>
  <si>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</si>
  <si>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</si>
  <si>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</si>
  <si>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</si>
  <si>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</si>
  <si>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</si>
  <si>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</si>
  <si>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</si>
  <si>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</si>
  <si>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</si>
  <si>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</si>
  <si>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 xml:space="preserve">Затраты на проектно-изыскательские работы для отдельных элементов электрических сетей </t>
  </si>
  <si>
    <t>1 объект</t>
  </si>
  <si>
    <t>2023г.</t>
  </si>
  <si>
    <t xml:space="preserve">УНЦ систем АСУТП и ТМ </t>
  </si>
  <si>
    <t>Год раскрытия информации: 2020</t>
  </si>
  <si>
    <t>Утвержденные плановые значения показателей приведены в соответствии с приказом Минэнерго России от 12.12.2019 года № 22@</t>
  </si>
  <si>
    <t>А4- 01</t>
  </si>
  <si>
    <t>А4- 02</t>
  </si>
  <si>
    <t>2024г.</t>
  </si>
  <si>
    <t>2025г.</t>
  </si>
  <si>
    <t>Год раскрытия информации: 2021</t>
  </si>
  <si>
    <t>Шкаф общеподстанционных контроллеров ПС</t>
  </si>
  <si>
    <t>А5-07</t>
  </si>
  <si>
    <t>Шкаф с 4 коммутаторами</t>
  </si>
  <si>
    <t>А5-04</t>
  </si>
  <si>
    <t>ТИ (аналоговые сигналы 497/8, ТС /АБТД, телеуправдление, выходные ОБРдискретные сигналы 1111/24</t>
  </si>
  <si>
    <t>от 21 до 50,10</t>
  </si>
  <si>
    <t>П6-09</t>
  </si>
  <si>
    <t>нд</t>
  </si>
  <si>
    <t>Шкаф гарантированного питания АСУТП и ТМ</t>
  </si>
  <si>
    <t>А5-06</t>
  </si>
  <si>
    <t>В составе шкафа контроллеров ПС</t>
  </si>
  <si>
    <t>АРМ оперативного персонала</t>
  </si>
  <si>
    <t>А5-08</t>
  </si>
  <si>
    <t xml:space="preserve">УНЦ систем ПА, УПАСК </t>
  </si>
  <si>
    <t>Прочие шкафы (панели)</t>
  </si>
  <si>
    <t>1 ед</t>
  </si>
  <si>
    <t>А8-06</t>
  </si>
  <si>
    <t>Шкаф проммежуточных клемм ШПК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</si>
  <si>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29.03.2021 № 250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</si>
</sst>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"/>
    <numFmt numFmtId="165" formatCode="_-* #,##0.0\ _₽_-;\-* #,##0.0\ _₽_-;_-* &quot;-&quot;?\ _₽_-;_-@_-"/>
  </numFmts>
  <fonts count="18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  <font>
      <sz val="8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1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0" fontId="0" fillId="2" borderId="0" xfId="0" applyFill="1"/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4" borderId="9" xfId="0" applyNumberFormat="1" applyFont="1" applyFill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0" fillId="0" borderId="0" xfId="0"/>
    <xf numFmtId="2" fontId="8" fillId="0" borderId="0" xfId="1" applyNumberFormat="1" applyFont="1" applyBorder="1" applyAlignment="1">
      <alignment horizontal="center" vertical="center"/>
    </xf>
    <xf numFmtId="2" fontId="1" fillId="0" borderId="0" xfId="1" applyNumberFormat="1" applyFont="1" applyBorder="1" applyAlignment="1">
      <alignment horizontal="center" vertical="center"/>
    </xf>
    <xf numFmtId="165" fontId="11" fillId="2" borderId="9" xfId="0" applyNumberFormat="1" applyFont="1" applyFill="1" applyBorder="1" applyAlignment="1">
      <alignment horizontal="center" vertical="center" wrapText="1"/>
    </xf>
    <xf numFmtId="0" fontId="0" fillId="0" borderId="0" xfId="0"/>
    <xf numFmtId="1" fontId="1" fillId="0" borderId="2" xfId="1" applyNumberFormat="1" applyFont="1" applyBorder="1" applyAlignment="1">
      <alignment horizontal="center" vertical="center" wrapText="1"/>
    </xf>
    <xf numFmtId="0" fontId="0" fillId="0" borderId="0" xfId="0"/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4" fontId="15" fillId="0" borderId="0" xfId="0" applyNumberFormat="1" applyFont="1" applyFill="1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0" xfId="0" applyNumberFormat="1"/>
    <xf numFmtId="4" fontId="0" fillId="0" borderId="9" xfId="0" applyNumberFormat="1" applyBorder="1"/>
    <xf numFmtId="4" fontId="0" fillId="0" borderId="0" xfId="0" applyNumberFormat="1" applyBorder="1"/>
    <xf numFmtId="4" fontId="12" fillId="2" borderId="0" xfId="0" applyNumberFormat="1" applyFont="1" applyFill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0" fillId="2" borderId="9" xfId="0" applyFill="1" applyBorder="1"/>
    <xf numFmtId="0" fontId="0" fillId="2" borderId="0" xfId="0" applyFill="1" applyBorder="1"/>
    <xf numFmtId="0" fontId="0" fillId="2" borderId="0" xfId="0" applyFont="1" applyFill="1"/>
    <xf numFmtId="4" fontId="16" fillId="0" borderId="0" xfId="0" applyNumberFormat="1" applyFont="1"/>
    <xf numFmtId="0" fontId="16" fillId="0" borderId="0" xfId="0" applyFont="1"/>
    <xf numFmtId="0" fontId="0" fillId="0" borderId="0" xfId="0"/>
    <xf numFmtId="0" fontId="0" fillId="0" borderId="0" xfId="0"/>
    <xf numFmtId="0" fontId="17" fillId="0" borderId="0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/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6" fillId="0" borderId="0" xfId="1" applyFont="1" applyAlignment="1">
      <alignment horizontal="left" vertical="top" wrapText="1"/>
    </xf>
    <xf numFmtId="0" fontId="1" fillId="0" borderId="1" xfId="1" applyFont="1" applyBorder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4" fontId="10" fillId="3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right" vertical="center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A4" zoomScale="90" zoomScaleNormal="90" workbookViewId="0">
      <selection activeCell="C17" sqref="C17:F17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3" t="s">
        <v>1</v>
      </c>
      <c r="P1" s="4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3" t="s">
        <v>2</v>
      </c>
      <c r="P2" s="4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3" t="s">
        <v>3</v>
      </c>
      <c r="P3" s="43" t="s">
        <v>0</v>
      </c>
    </row>
    <row r="4" spans="1:16" ht="45" customHeight="1" x14ac:dyDescent="0.2">
      <c r="A4" s="44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6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7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x14ac:dyDescent="0.2">
      <c r="A8" s="48" t="s">
        <v>65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45" customHeight="1" x14ac:dyDescent="0.2">
      <c r="A9" s="49" t="s">
        <v>7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x14ac:dyDescent="0.2">
      <c r="A10" s="50" t="s">
        <v>8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ht="14.25" customHeight="1" x14ac:dyDescent="0.2">
      <c r="A11" s="49" t="str">
        <f>[1]т1!A11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7" t="s">
        <v>9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50" t="s">
        <v>10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6" t="s">
        <v>11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51" t="s">
        <v>12</v>
      </c>
      <c r="B15" s="51" t="s">
        <v>13</v>
      </c>
      <c r="C15" s="51" t="s">
        <v>14</v>
      </c>
      <c r="D15" s="51" t="s">
        <v>0</v>
      </c>
      <c r="E15" s="51" t="s">
        <v>0</v>
      </c>
      <c r="F15" s="51" t="s">
        <v>0</v>
      </c>
      <c r="G15" s="51" t="s">
        <v>0</v>
      </c>
      <c r="H15" s="51" t="s">
        <v>0</v>
      </c>
      <c r="I15" s="51" t="s">
        <v>0</v>
      </c>
      <c r="J15" s="51" t="s">
        <v>15</v>
      </c>
      <c r="K15" s="51" t="s">
        <v>0</v>
      </c>
      <c r="L15" s="51" t="s">
        <v>0</v>
      </c>
      <c r="M15" s="51" t="s">
        <v>0</v>
      </c>
      <c r="N15" s="51" t="s">
        <v>0</v>
      </c>
      <c r="O15" s="51" t="s">
        <v>0</v>
      </c>
      <c r="P15" s="51" t="s">
        <v>0</v>
      </c>
    </row>
    <row r="16" spans="1:16" ht="30" customHeight="1" x14ac:dyDescent="0.2">
      <c r="A16" s="51" t="s">
        <v>0</v>
      </c>
      <c r="B16" s="51" t="s">
        <v>0</v>
      </c>
      <c r="C16" s="51" t="s">
        <v>84</v>
      </c>
      <c r="D16" s="51" t="s">
        <v>0</v>
      </c>
      <c r="E16" s="51" t="s">
        <v>0</v>
      </c>
      <c r="F16" s="51" t="s">
        <v>0</v>
      </c>
      <c r="G16" s="51" t="s">
        <v>0</v>
      </c>
      <c r="H16" s="51" t="s">
        <v>0</v>
      </c>
      <c r="I16" s="51" t="s">
        <v>0</v>
      </c>
      <c r="J16" s="51" t="str">
        <f>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29.03.2021 № 250</v>
      </c>
      <c r="K16" s="51" t="s">
        <v>0</v>
      </c>
      <c r="L16" s="51" t="s">
        <v>0</v>
      </c>
      <c r="M16" s="51" t="s">
        <v>0</v>
      </c>
      <c r="N16" s="51" t="s">
        <v>0</v>
      </c>
      <c r="O16" s="51" t="s">
        <v>0</v>
      </c>
      <c r="P16" s="51" t="s">
        <v>0</v>
      </c>
    </row>
    <row r="17" spans="1:18" ht="30" customHeight="1" x14ac:dyDescent="0.2">
      <c r="A17" s="51" t="s">
        <v>0</v>
      </c>
      <c r="B17" s="51" t="s">
        <v>0</v>
      </c>
      <c r="C17" s="51" t="s">
        <v>17</v>
      </c>
      <c r="D17" s="51" t="s">
        <v>0</v>
      </c>
      <c r="E17" s="51" t="s">
        <v>0</v>
      </c>
      <c r="F17" s="51" t="s">
        <v>0</v>
      </c>
      <c r="G17" s="51" t="s">
        <v>18</v>
      </c>
      <c r="H17" s="51" t="s">
        <v>0</v>
      </c>
      <c r="I17" s="51" t="s">
        <v>0</v>
      </c>
      <c r="J17" s="51" t="s">
        <v>19</v>
      </c>
      <c r="K17" s="51" t="s">
        <v>0</v>
      </c>
      <c r="L17" s="51" t="s">
        <v>0</v>
      </c>
      <c r="M17" s="51" t="s">
        <v>0</v>
      </c>
      <c r="N17" s="51" t="s">
        <v>18</v>
      </c>
      <c r="O17" s="51" t="s">
        <v>0</v>
      </c>
      <c r="P17" s="51" t="s">
        <v>0</v>
      </c>
    </row>
    <row r="18" spans="1:18" ht="60" x14ac:dyDescent="0.2">
      <c r="A18" s="51" t="s">
        <v>0</v>
      </c>
      <c r="B18" s="51" t="s">
        <v>0</v>
      </c>
      <c r="C18" s="1" t="s">
        <v>20</v>
      </c>
      <c r="D18" s="1" t="s">
        <v>21</v>
      </c>
      <c r="E18" s="1" t="s">
        <v>22</v>
      </c>
      <c r="F18" s="1" t="s">
        <v>23</v>
      </c>
      <c r="G18" s="1" t="s">
        <v>24</v>
      </c>
      <c r="H18" s="1" t="s">
        <v>25</v>
      </c>
      <c r="I18" s="1" t="s">
        <v>26</v>
      </c>
      <c r="J18" s="1" t="s">
        <v>20</v>
      </c>
      <c r="K18" s="1" t="s">
        <v>21</v>
      </c>
      <c r="L18" s="1" t="s">
        <v>22</v>
      </c>
      <c r="M18" s="1" t="s">
        <v>23</v>
      </c>
      <c r="N18" s="1" t="s">
        <v>24</v>
      </c>
      <c r="O18" s="1" t="s">
        <v>25</v>
      </c>
      <c r="P18" s="1" t="s">
        <v>26</v>
      </c>
      <c r="Q18" s="1" t="s">
        <v>27</v>
      </c>
      <c r="R18" s="1" t="s">
        <v>28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30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8"/>
  <sheetViews>
    <sheetView showOutlineSymbols="0" showWhiteSpace="0" topLeftCell="A17" zoomScale="90" zoomScaleNormal="90" workbookViewId="0">
      <selection activeCell="E22" sqref="E22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3" t="s">
        <v>1</v>
      </c>
      <c r="P1" s="4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3" t="s">
        <v>2</v>
      </c>
      <c r="P2" s="4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3" t="s">
        <v>3</v>
      </c>
      <c r="P3" s="43" t="s">
        <v>0</v>
      </c>
    </row>
    <row r="4" spans="1:16" ht="45" customHeight="1" x14ac:dyDescent="0.2">
      <c r="A4" s="44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6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7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x14ac:dyDescent="0.2">
      <c r="A8" s="48" t="str">
        <f>т1!A8</f>
        <v>Год раскрытия информации: 2021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45" customHeight="1" x14ac:dyDescent="0.2">
      <c r="A9" s="50" t="s">
        <v>7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x14ac:dyDescent="0.2">
      <c r="A10" s="50" t="s">
        <v>8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49" t="str">
        <f>т1!A11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7" t="s">
        <v>9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50" t="s">
        <v>10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6" t="s">
        <v>31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51" t="s">
        <v>12</v>
      </c>
      <c r="B15" s="51" t="s">
        <v>13</v>
      </c>
      <c r="C15" s="51" t="s">
        <v>14</v>
      </c>
      <c r="D15" s="51" t="s">
        <v>0</v>
      </c>
      <c r="E15" s="51" t="s">
        <v>0</v>
      </c>
      <c r="F15" s="51" t="s">
        <v>0</v>
      </c>
      <c r="G15" s="51" t="s">
        <v>0</v>
      </c>
      <c r="H15" s="51" t="s">
        <v>0</v>
      </c>
      <c r="I15" s="51" t="s">
        <v>0</v>
      </c>
      <c r="J15" s="51" t="s">
        <v>15</v>
      </c>
      <c r="K15" s="51" t="s">
        <v>0</v>
      </c>
      <c r="L15" s="51" t="s">
        <v>0</v>
      </c>
      <c r="M15" s="51" t="s">
        <v>0</v>
      </c>
      <c r="N15" s="51" t="s">
        <v>0</v>
      </c>
      <c r="O15" s="51" t="s">
        <v>0</v>
      </c>
      <c r="P15" s="51" t="s">
        <v>0</v>
      </c>
    </row>
    <row r="16" spans="1:16" ht="30" customHeight="1" x14ac:dyDescent="0.2">
      <c r="A16" s="51" t="s">
        <v>0</v>
      </c>
      <c r="B16" s="51" t="s">
        <v>0</v>
      </c>
      <c r="C16" s="51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29.03.2021 № 250</v>
      </c>
      <c r="D16" s="51" t="s">
        <v>0</v>
      </c>
      <c r="E16" s="51" t="s">
        <v>0</v>
      </c>
      <c r="F16" s="51" t="s">
        <v>0</v>
      </c>
      <c r="G16" s="51" t="s">
        <v>0</v>
      </c>
      <c r="H16" s="51" t="s">
        <v>0</v>
      </c>
      <c r="I16" s="51" t="s">
        <v>0</v>
      </c>
      <c r="J16" s="51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29.03.2021 № 250</v>
      </c>
      <c r="K16" s="51" t="s">
        <v>0</v>
      </c>
      <c r="L16" s="51" t="s">
        <v>0</v>
      </c>
      <c r="M16" s="51" t="s">
        <v>0</v>
      </c>
      <c r="N16" s="51" t="s">
        <v>0</v>
      </c>
      <c r="O16" s="51" t="s">
        <v>0</v>
      </c>
      <c r="P16" s="51" t="s">
        <v>0</v>
      </c>
    </row>
    <row r="17" spans="1:19" ht="30" customHeight="1" x14ac:dyDescent="0.2">
      <c r="A17" s="51" t="s">
        <v>0</v>
      </c>
      <c r="B17" s="51" t="s">
        <v>0</v>
      </c>
      <c r="C17" s="51" t="s">
        <v>17</v>
      </c>
      <c r="D17" s="51" t="s">
        <v>0</v>
      </c>
      <c r="E17" s="51" t="s">
        <v>0</v>
      </c>
      <c r="F17" s="51" t="s">
        <v>0</v>
      </c>
      <c r="G17" s="51" t="s">
        <v>18</v>
      </c>
      <c r="H17" s="51" t="s">
        <v>0</v>
      </c>
      <c r="I17" s="51" t="s">
        <v>0</v>
      </c>
      <c r="J17" s="51" t="s">
        <v>19</v>
      </c>
      <c r="K17" s="51" t="s">
        <v>0</v>
      </c>
      <c r="L17" s="51" t="s">
        <v>0</v>
      </c>
      <c r="M17" s="51" t="s">
        <v>0</v>
      </c>
      <c r="N17" s="51" t="s">
        <v>18</v>
      </c>
      <c r="O17" s="51" t="s">
        <v>0</v>
      </c>
      <c r="P17" s="51" t="s">
        <v>0</v>
      </c>
    </row>
    <row r="18" spans="1:19" ht="60" x14ac:dyDescent="0.2">
      <c r="A18" s="51" t="s">
        <v>0</v>
      </c>
      <c r="B18" s="51" t="s">
        <v>0</v>
      </c>
      <c r="C18" s="1" t="s">
        <v>20</v>
      </c>
      <c r="D18" s="1" t="s">
        <v>21</v>
      </c>
      <c r="E18" s="1" t="s">
        <v>22</v>
      </c>
      <c r="F18" s="1" t="s">
        <v>23</v>
      </c>
      <c r="G18" s="1" t="s">
        <v>24</v>
      </c>
      <c r="H18" s="1" t="s">
        <v>25</v>
      </c>
      <c r="I18" s="1" t="s">
        <v>26</v>
      </c>
      <c r="J18" s="1" t="s">
        <v>20</v>
      </c>
      <c r="K18" s="1" t="s">
        <v>21</v>
      </c>
      <c r="L18" s="1" t="s">
        <v>22</v>
      </c>
      <c r="M18" s="1" t="s">
        <v>23</v>
      </c>
      <c r="N18" s="1" t="s">
        <v>24</v>
      </c>
      <c r="O18" s="1" t="s">
        <v>25</v>
      </c>
      <c r="P18" s="1" t="s">
        <v>26</v>
      </c>
      <c r="Q18" s="1" t="s">
        <v>27</v>
      </c>
      <c r="R18" s="1" t="s">
        <v>28</v>
      </c>
    </row>
    <row r="19" spans="1:19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9" ht="50.1" customHeight="1" x14ac:dyDescent="0.2">
      <c r="A20" s="3">
        <v>1</v>
      </c>
      <c r="B20" s="3" t="s">
        <v>32</v>
      </c>
      <c r="C20" s="3">
        <v>15</v>
      </c>
      <c r="D20" s="3"/>
      <c r="E20" s="4">
        <v>17</v>
      </c>
      <c r="F20" s="3" t="s">
        <v>33</v>
      </c>
      <c r="G20" s="20" t="s">
        <v>61</v>
      </c>
      <c r="H20" s="5">
        <v>180</v>
      </c>
      <c r="I20" s="5">
        <f>H20*Q20*E20</f>
        <v>3182.4</v>
      </c>
      <c r="J20" s="3"/>
      <c r="K20" s="3"/>
      <c r="L20" s="4"/>
      <c r="M20" s="3"/>
      <c r="N20" s="20"/>
      <c r="O20" s="5"/>
      <c r="P20" s="5"/>
      <c r="Q20">
        <v>1.04</v>
      </c>
      <c r="R20" t="s">
        <v>0</v>
      </c>
      <c r="S20" s="16"/>
    </row>
    <row r="21" spans="1:19" s="15" customFormat="1" ht="50.1" customHeight="1" x14ac:dyDescent="0.2">
      <c r="A21" s="6">
        <v>2</v>
      </c>
      <c r="B21" s="6" t="s">
        <v>32</v>
      </c>
      <c r="C21" s="6">
        <v>110</v>
      </c>
      <c r="D21" s="6"/>
      <c r="E21" s="7">
        <v>6</v>
      </c>
      <c r="F21" s="6" t="s">
        <v>33</v>
      </c>
      <c r="G21" s="6" t="s">
        <v>62</v>
      </c>
      <c r="H21" s="8">
        <v>629</v>
      </c>
      <c r="I21" s="5">
        <f t="shared" ref="I21" si="0">H21*Q21*E21</f>
        <v>3924.96</v>
      </c>
      <c r="J21" s="6"/>
      <c r="K21" s="6"/>
      <c r="L21" s="7"/>
      <c r="M21" s="6"/>
      <c r="N21" s="6"/>
      <c r="O21" s="8"/>
      <c r="P21" s="8"/>
      <c r="Q21" s="15">
        <v>1.04</v>
      </c>
    </row>
    <row r="22" spans="1:19" s="21" customFormat="1" ht="50.1" customHeight="1" x14ac:dyDescent="0.2">
      <c r="A22" s="6">
        <v>3</v>
      </c>
      <c r="B22" s="6" t="s">
        <v>58</v>
      </c>
      <c r="C22" s="6" t="s">
        <v>30</v>
      </c>
      <c r="D22" s="6" t="s">
        <v>66</v>
      </c>
      <c r="E22" s="7">
        <f>ROUND(497/8,0)</f>
        <v>62</v>
      </c>
      <c r="F22" s="6" t="s">
        <v>33</v>
      </c>
      <c r="G22" s="6" t="s">
        <v>67</v>
      </c>
      <c r="H22" s="8">
        <v>180</v>
      </c>
      <c r="I22" s="8">
        <f t="shared" ref="I22:I27" si="1">H22*E22*Q22</f>
        <v>11606.4</v>
      </c>
      <c r="J22" s="6"/>
      <c r="K22" s="6"/>
      <c r="L22" s="7"/>
      <c r="M22" s="6"/>
      <c r="N22" s="6"/>
      <c r="O22" s="8"/>
      <c r="P22" s="8"/>
      <c r="Q22" s="21">
        <v>1.04</v>
      </c>
      <c r="R22" s="42" t="s">
        <v>70</v>
      </c>
      <c r="S22" s="17"/>
    </row>
    <row r="23" spans="1:19" s="21" customFormat="1" ht="50.1" customHeight="1" x14ac:dyDescent="0.2">
      <c r="A23" s="6">
        <v>4</v>
      </c>
      <c r="B23" s="6" t="s">
        <v>58</v>
      </c>
      <c r="C23" s="6"/>
      <c r="D23" s="6" t="s">
        <v>68</v>
      </c>
      <c r="E23" s="7">
        <v>1</v>
      </c>
      <c r="F23" s="6" t="s">
        <v>33</v>
      </c>
      <c r="G23" s="6" t="s">
        <v>69</v>
      </c>
      <c r="H23" s="8">
        <v>2395</v>
      </c>
      <c r="I23" s="8">
        <f t="shared" si="1"/>
        <v>2490.8000000000002</v>
      </c>
      <c r="J23" s="6"/>
      <c r="K23" s="6"/>
      <c r="L23" s="7"/>
      <c r="M23" s="6"/>
      <c r="N23" s="6"/>
      <c r="O23" s="8"/>
      <c r="P23" s="8"/>
      <c r="Q23" s="21">
        <v>1.04</v>
      </c>
    </row>
    <row r="24" spans="1:19" s="41" customFormat="1" ht="50.1" customHeight="1" x14ac:dyDescent="0.2">
      <c r="A24" s="6">
        <v>5</v>
      </c>
      <c r="B24" s="6" t="s">
        <v>58</v>
      </c>
      <c r="C24" s="6" t="s">
        <v>30</v>
      </c>
      <c r="D24" s="6" t="s">
        <v>74</v>
      </c>
      <c r="E24" s="7">
        <v>1</v>
      </c>
      <c r="F24" s="6" t="s">
        <v>33</v>
      </c>
      <c r="G24" s="6" t="s">
        <v>75</v>
      </c>
      <c r="H24" s="8">
        <v>2418</v>
      </c>
      <c r="I24" s="8">
        <f t="shared" si="1"/>
        <v>2514.7200000000003</v>
      </c>
      <c r="J24" s="6"/>
      <c r="K24" s="6"/>
      <c r="L24" s="7"/>
      <c r="M24" s="6"/>
      <c r="N24" s="6"/>
      <c r="O24" s="8"/>
      <c r="P24" s="8"/>
      <c r="Q24" s="41">
        <v>1.04</v>
      </c>
      <c r="R24" s="42" t="s">
        <v>76</v>
      </c>
    </row>
    <row r="25" spans="1:19" s="41" customFormat="1" ht="50.1" customHeight="1" x14ac:dyDescent="0.2">
      <c r="A25" s="6">
        <v>6</v>
      </c>
      <c r="B25" s="6" t="s">
        <v>58</v>
      </c>
      <c r="C25" s="6"/>
      <c r="D25" s="6" t="s">
        <v>77</v>
      </c>
      <c r="E25" s="7">
        <v>1</v>
      </c>
      <c r="F25" s="6" t="s">
        <v>33</v>
      </c>
      <c r="G25" s="6" t="s">
        <v>78</v>
      </c>
      <c r="H25" s="8">
        <v>366</v>
      </c>
      <c r="I25" s="8">
        <f t="shared" si="1"/>
        <v>380.64</v>
      </c>
      <c r="J25" s="6"/>
      <c r="K25" s="6"/>
      <c r="L25" s="7"/>
      <c r="M25" s="6"/>
      <c r="N25" s="6"/>
      <c r="O25" s="8"/>
      <c r="P25" s="8"/>
      <c r="Q25" s="41">
        <v>1.04</v>
      </c>
    </row>
    <row r="26" spans="1:19" s="41" customFormat="1" ht="33.75" x14ac:dyDescent="0.2">
      <c r="A26" s="6">
        <v>7</v>
      </c>
      <c r="B26" s="6" t="s">
        <v>79</v>
      </c>
      <c r="C26" s="6" t="s">
        <v>30</v>
      </c>
      <c r="D26" s="6" t="s">
        <v>80</v>
      </c>
      <c r="E26" s="7">
        <v>2</v>
      </c>
      <c r="F26" s="6" t="s">
        <v>81</v>
      </c>
      <c r="G26" s="6" t="s">
        <v>82</v>
      </c>
      <c r="H26" s="8">
        <v>162</v>
      </c>
      <c r="I26" s="8">
        <f t="shared" si="1"/>
        <v>336.96000000000004</v>
      </c>
      <c r="K26" s="6"/>
      <c r="L26" s="7"/>
      <c r="M26" s="6"/>
      <c r="N26" s="6"/>
      <c r="O26" s="8"/>
      <c r="P26" s="8"/>
      <c r="Q26" s="41">
        <v>1.04</v>
      </c>
      <c r="R26" s="42" t="s">
        <v>83</v>
      </c>
    </row>
    <row r="27" spans="1:19" s="40" customFormat="1" ht="50.1" customHeight="1" x14ac:dyDescent="0.2">
      <c r="A27" s="6">
        <v>8</v>
      </c>
      <c r="B27" s="6" t="s">
        <v>55</v>
      </c>
      <c r="C27" s="6" t="s">
        <v>30</v>
      </c>
      <c r="D27" s="6" t="s">
        <v>71</v>
      </c>
      <c r="E27" s="7">
        <v>1</v>
      </c>
      <c r="F27" s="6" t="s">
        <v>56</v>
      </c>
      <c r="G27" s="6" t="s">
        <v>72</v>
      </c>
      <c r="H27" s="8">
        <v>3000</v>
      </c>
      <c r="I27" s="8">
        <f t="shared" si="1"/>
        <v>3000</v>
      </c>
      <c r="J27" s="6"/>
      <c r="K27" s="6"/>
      <c r="L27" s="7"/>
      <c r="M27" s="6"/>
      <c r="N27" s="6"/>
      <c r="O27" s="8"/>
      <c r="P27" s="8"/>
      <c r="Q27" s="40">
        <v>1</v>
      </c>
      <c r="R27" s="40" t="s">
        <v>0</v>
      </c>
    </row>
    <row r="28" spans="1:19" ht="50.1" customHeight="1" x14ac:dyDescent="0.2">
      <c r="A28" s="3">
        <v>9</v>
      </c>
      <c r="B28" s="3" t="s">
        <v>29</v>
      </c>
      <c r="C28" s="3" t="s">
        <v>0</v>
      </c>
      <c r="D28" s="3" t="s">
        <v>0</v>
      </c>
      <c r="E28" s="4" t="s">
        <v>0</v>
      </c>
      <c r="F28" s="3" t="s">
        <v>0</v>
      </c>
      <c r="G28" s="3" t="s">
        <v>0</v>
      </c>
      <c r="H28" s="5" t="s">
        <v>0</v>
      </c>
      <c r="I28" s="5">
        <f>SUM(I20:I27)</f>
        <v>27436.880000000001</v>
      </c>
      <c r="J28" s="3"/>
      <c r="K28" s="3"/>
      <c r="L28" s="4"/>
      <c r="M28" s="3"/>
      <c r="N28" s="3"/>
      <c r="O28" s="5"/>
      <c r="P28" s="5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  <pageSetup paperSize="9" scale="4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A4" workbookViewId="0">
      <selection activeCell="E22" sqref="E22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3" t="s">
        <v>1</v>
      </c>
      <c r="P1" s="4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3" t="s">
        <v>2</v>
      </c>
      <c r="P2" s="4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3" t="s">
        <v>3</v>
      </c>
      <c r="P3" s="43" t="s">
        <v>0</v>
      </c>
    </row>
    <row r="4" spans="1:16" ht="45" customHeight="1" x14ac:dyDescent="0.2">
      <c r="A4" s="44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6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7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x14ac:dyDescent="0.2">
      <c r="A8" s="48" t="s">
        <v>59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45" customHeight="1" x14ac:dyDescent="0.2">
      <c r="A9" s="50" t="s">
        <v>7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x14ac:dyDescent="0.2">
      <c r="A10" s="50" t="s">
        <v>8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49" t="s">
        <v>60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7" t="s">
        <v>9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50" t="s">
        <v>10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6" t="s">
        <v>34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51" t="s">
        <v>12</v>
      </c>
      <c r="B15" s="51" t="s">
        <v>13</v>
      </c>
      <c r="C15" s="51" t="s">
        <v>14</v>
      </c>
      <c r="D15" s="51" t="s">
        <v>0</v>
      </c>
      <c r="E15" s="51" t="s">
        <v>0</v>
      </c>
      <c r="F15" s="51" t="s">
        <v>0</v>
      </c>
      <c r="G15" s="51" t="s">
        <v>0</v>
      </c>
      <c r="H15" s="51" t="s">
        <v>0</v>
      </c>
      <c r="I15" s="51" t="s">
        <v>0</v>
      </c>
      <c r="J15" s="51" t="s">
        <v>15</v>
      </c>
      <c r="K15" s="51" t="s">
        <v>0</v>
      </c>
      <c r="L15" s="51" t="s">
        <v>0</v>
      </c>
      <c r="M15" s="51" t="s">
        <v>0</v>
      </c>
      <c r="N15" s="51" t="s">
        <v>0</v>
      </c>
      <c r="O15" s="51" t="s">
        <v>0</v>
      </c>
      <c r="P15" s="51" t="s">
        <v>0</v>
      </c>
    </row>
    <row r="16" spans="1:16" ht="30" customHeight="1" x14ac:dyDescent="0.2">
      <c r="A16" s="51" t="s">
        <v>0</v>
      </c>
      <c r="B16" s="51" t="s">
        <v>0</v>
      </c>
      <c r="C16" s="51" t="s">
        <v>16</v>
      </c>
      <c r="D16" s="51" t="s">
        <v>0</v>
      </c>
      <c r="E16" s="51" t="s">
        <v>0</v>
      </c>
      <c r="F16" s="51" t="s">
        <v>0</v>
      </c>
      <c r="G16" s="51" t="s">
        <v>0</v>
      </c>
      <c r="H16" s="51" t="s">
        <v>0</v>
      </c>
      <c r="I16" s="51" t="s">
        <v>0</v>
      </c>
      <c r="J16" s="51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29.03.2021 № 250</v>
      </c>
      <c r="K16" s="51" t="s">
        <v>0</v>
      </c>
      <c r="L16" s="51" t="s">
        <v>0</v>
      </c>
      <c r="M16" s="51" t="s">
        <v>0</v>
      </c>
      <c r="N16" s="51" t="s">
        <v>0</v>
      </c>
      <c r="O16" s="51" t="s">
        <v>0</v>
      </c>
      <c r="P16" s="51" t="s">
        <v>0</v>
      </c>
    </row>
    <row r="17" spans="1:18" ht="30" customHeight="1" x14ac:dyDescent="0.2">
      <c r="A17" s="51" t="s">
        <v>0</v>
      </c>
      <c r="B17" s="51" t="s">
        <v>0</v>
      </c>
      <c r="C17" s="51" t="s">
        <v>17</v>
      </c>
      <c r="D17" s="51" t="s">
        <v>0</v>
      </c>
      <c r="E17" s="51" t="s">
        <v>0</v>
      </c>
      <c r="F17" s="51" t="s">
        <v>0</v>
      </c>
      <c r="G17" s="51" t="s">
        <v>18</v>
      </c>
      <c r="H17" s="51" t="s">
        <v>0</v>
      </c>
      <c r="I17" s="51" t="s">
        <v>0</v>
      </c>
      <c r="J17" s="51" t="s">
        <v>19</v>
      </c>
      <c r="K17" s="51" t="s">
        <v>0</v>
      </c>
      <c r="L17" s="51" t="s">
        <v>0</v>
      </c>
      <c r="M17" s="51" t="s">
        <v>0</v>
      </c>
      <c r="N17" s="51" t="s">
        <v>18</v>
      </c>
      <c r="O17" s="51" t="s">
        <v>0</v>
      </c>
      <c r="P17" s="51" t="s">
        <v>0</v>
      </c>
    </row>
    <row r="18" spans="1:18" ht="60" x14ac:dyDescent="0.2">
      <c r="A18" s="51" t="s">
        <v>0</v>
      </c>
      <c r="B18" s="51" t="s">
        <v>0</v>
      </c>
      <c r="C18" s="1" t="s">
        <v>20</v>
      </c>
      <c r="D18" s="1" t="s">
        <v>21</v>
      </c>
      <c r="E18" s="1" t="s">
        <v>22</v>
      </c>
      <c r="F18" s="1" t="s">
        <v>23</v>
      </c>
      <c r="G18" s="1" t="s">
        <v>24</v>
      </c>
      <c r="H18" s="1" t="s">
        <v>25</v>
      </c>
      <c r="I18" s="1" t="s">
        <v>26</v>
      </c>
      <c r="J18" s="1" t="s">
        <v>20</v>
      </c>
      <c r="K18" s="1" t="s">
        <v>21</v>
      </c>
      <c r="L18" s="1" t="s">
        <v>22</v>
      </c>
      <c r="M18" s="1" t="s">
        <v>23</v>
      </c>
      <c r="N18" s="1" t="s">
        <v>24</v>
      </c>
      <c r="O18" s="1" t="s">
        <v>25</v>
      </c>
      <c r="P18" s="1" t="s">
        <v>26</v>
      </c>
      <c r="Q18" s="1" t="s">
        <v>27</v>
      </c>
      <c r="R18" s="1" t="s">
        <v>28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30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A4" workbookViewId="0">
      <selection activeCell="E20" sqref="E20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3" t="s">
        <v>1</v>
      </c>
      <c r="P1" s="4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3" t="s">
        <v>2</v>
      </c>
      <c r="P2" s="4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3" t="s">
        <v>3</v>
      </c>
      <c r="P3" s="43" t="s">
        <v>0</v>
      </c>
    </row>
    <row r="4" spans="1:16" ht="45" customHeight="1" x14ac:dyDescent="0.2">
      <c r="A4" s="44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6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7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x14ac:dyDescent="0.2">
      <c r="A8" s="48" t="s">
        <v>59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45" customHeight="1" x14ac:dyDescent="0.2">
      <c r="A9" s="50" t="s">
        <v>7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x14ac:dyDescent="0.2">
      <c r="A10" s="50" t="s">
        <v>8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49" t="s">
        <v>60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7" t="s">
        <v>9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50" t="s">
        <v>10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6" t="s">
        <v>35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51" t="s">
        <v>12</v>
      </c>
      <c r="B15" s="51" t="s">
        <v>13</v>
      </c>
      <c r="C15" s="51" t="s">
        <v>14</v>
      </c>
      <c r="D15" s="51" t="s">
        <v>0</v>
      </c>
      <c r="E15" s="51" t="s">
        <v>0</v>
      </c>
      <c r="F15" s="51" t="s">
        <v>0</v>
      </c>
      <c r="G15" s="51" t="s">
        <v>0</v>
      </c>
      <c r="H15" s="51" t="s">
        <v>0</v>
      </c>
      <c r="I15" s="51" t="s">
        <v>0</v>
      </c>
      <c r="J15" s="51" t="s">
        <v>15</v>
      </c>
      <c r="K15" s="51" t="s">
        <v>0</v>
      </c>
      <c r="L15" s="51" t="s">
        <v>0</v>
      </c>
      <c r="M15" s="51" t="s">
        <v>0</v>
      </c>
      <c r="N15" s="51" t="s">
        <v>0</v>
      </c>
      <c r="O15" s="51" t="s">
        <v>0</v>
      </c>
      <c r="P15" s="51" t="s">
        <v>0</v>
      </c>
    </row>
    <row r="16" spans="1:16" ht="30" customHeight="1" x14ac:dyDescent="0.2">
      <c r="A16" s="51" t="s">
        <v>0</v>
      </c>
      <c r="B16" s="51" t="s">
        <v>0</v>
      </c>
      <c r="C16" s="51" t="s">
        <v>16</v>
      </c>
      <c r="D16" s="51" t="s">
        <v>0</v>
      </c>
      <c r="E16" s="51" t="s">
        <v>0</v>
      </c>
      <c r="F16" s="51" t="s">
        <v>0</v>
      </c>
      <c r="G16" s="51" t="s">
        <v>0</v>
      </c>
      <c r="H16" s="51" t="s">
        <v>0</v>
      </c>
      <c r="I16" s="51" t="s">
        <v>0</v>
      </c>
      <c r="J16" s="51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29.03.2021 № 250</v>
      </c>
      <c r="K16" s="51" t="s">
        <v>0</v>
      </c>
      <c r="L16" s="51" t="s">
        <v>0</v>
      </c>
      <c r="M16" s="51" t="s">
        <v>0</v>
      </c>
      <c r="N16" s="51" t="s">
        <v>0</v>
      </c>
      <c r="O16" s="51" t="s">
        <v>0</v>
      </c>
      <c r="P16" s="51" t="s">
        <v>0</v>
      </c>
    </row>
    <row r="17" spans="1:18" ht="30" customHeight="1" x14ac:dyDescent="0.2">
      <c r="A17" s="51" t="s">
        <v>0</v>
      </c>
      <c r="B17" s="51" t="s">
        <v>0</v>
      </c>
      <c r="C17" s="51" t="s">
        <v>17</v>
      </c>
      <c r="D17" s="51" t="s">
        <v>0</v>
      </c>
      <c r="E17" s="51" t="s">
        <v>0</v>
      </c>
      <c r="F17" s="51" t="s">
        <v>0</v>
      </c>
      <c r="G17" s="51" t="s">
        <v>18</v>
      </c>
      <c r="H17" s="51" t="s">
        <v>0</v>
      </c>
      <c r="I17" s="51" t="s">
        <v>0</v>
      </c>
      <c r="J17" s="51" t="s">
        <v>19</v>
      </c>
      <c r="K17" s="51" t="s">
        <v>0</v>
      </c>
      <c r="L17" s="51" t="s">
        <v>0</v>
      </c>
      <c r="M17" s="51" t="s">
        <v>0</v>
      </c>
      <c r="N17" s="51" t="s">
        <v>18</v>
      </c>
      <c r="O17" s="51" t="s">
        <v>0</v>
      </c>
      <c r="P17" s="51" t="s">
        <v>0</v>
      </c>
    </row>
    <row r="18" spans="1:18" ht="60" x14ac:dyDescent="0.2">
      <c r="A18" s="51" t="s">
        <v>0</v>
      </c>
      <c r="B18" s="51" t="s">
        <v>0</v>
      </c>
      <c r="C18" s="1" t="s">
        <v>20</v>
      </c>
      <c r="D18" s="1" t="s">
        <v>21</v>
      </c>
      <c r="E18" s="1" t="s">
        <v>22</v>
      </c>
      <c r="F18" s="1" t="s">
        <v>23</v>
      </c>
      <c r="G18" s="1" t="s">
        <v>24</v>
      </c>
      <c r="H18" s="1" t="s">
        <v>25</v>
      </c>
      <c r="I18" s="1" t="s">
        <v>26</v>
      </c>
      <c r="J18" s="1" t="s">
        <v>20</v>
      </c>
      <c r="K18" s="1" t="s">
        <v>21</v>
      </c>
      <c r="L18" s="1" t="s">
        <v>22</v>
      </c>
      <c r="M18" s="1" t="s">
        <v>23</v>
      </c>
      <c r="N18" s="1" t="s">
        <v>24</v>
      </c>
      <c r="O18" s="1" t="s">
        <v>25</v>
      </c>
      <c r="P18" s="1" t="s">
        <v>26</v>
      </c>
      <c r="Q18" s="1" t="s">
        <v>27</v>
      </c>
      <c r="R18" s="1" t="s">
        <v>28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30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D22" sqref="D22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3" t="s">
        <v>1</v>
      </c>
      <c r="P1" s="4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3" t="s">
        <v>2</v>
      </c>
      <c r="P2" s="4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3" t="s">
        <v>3</v>
      </c>
      <c r="P3" s="43" t="s">
        <v>0</v>
      </c>
    </row>
    <row r="4" spans="1:16" ht="45" customHeight="1" x14ac:dyDescent="0.2">
      <c r="A4" s="44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6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7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x14ac:dyDescent="0.2">
      <c r="A8" s="48" t="s">
        <v>59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45" customHeight="1" x14ac:dyDescent="0.2">
      <c r="A9" s="50" t="s">
        <v>7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x14ac:dyDescent="0.2">
      <c r="A10" s="50" t="s">
        <v>8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49" t="s">
        <v>60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7" t="s">
        <v>9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50" t="s">
        <v>10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6" t="s">
        <v>36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51" t="s">
        <v>12</v>
      </c>
      <c r="B15" s="51" t="s">
        <v>13</v>
      </c>
      <c r="C15" s="51" t="s">
        <v>14</v>
      </c>
      <c r="D15" s="51" t="s">
        <v>0</v>
      </c>
      <c r="E15" s="51" t="s">
        <v>0</v>
      </c>
      <c r="F15" s="51" t="s">
        <v>0</v>
      </c>
      <c r="G15" s="51" t="s">
        <v>0</v>
      </c>
      <c r="H15" s="51" t="s">
        <v>0</v>
      </c>
      <c r="I15" s="51" t="s">
        <v>0</v>
      </c>
      <c r="J15" s="51" t="s">
        <v>15</v>
      </c>
      <c r="K15" s="51" t="s">
        <v>0</v>
      </c>
      <c r="L15" s="51" t="s">
        <v>0</v>
      </c>
      <c r="M15" s="51" t="s">
        <v>0</v>
      </c>
      <c r="N15" s="51" t="s">
        <v>0</v>
      </c>
      <c r="O15" s="51" t="s">
        <v>0</v>
      </c>
      <c r="P15" s="51" t="s">
        <v>0</v>
      </c>
    </row>
    <row r="16" spans="1:16" ht="30" customHeight="1" x14ac:dyDescent="0.2">
      <c r="A16" s="51" t="s">
        <v>0</v>
      </c>
      <c r="B16" s="51" t="s">
        <v>0</v>
      </c>
      <c r="C16" s="51" t="s">
        <v>16</v>
      </c>
      <c r="D16" s="51" t="s">
        <v>0</v>
      </c>
      <c r="E16" s="51" t="s">
        <v>0</v>
      </c>
      <c r="F16" s="51" t="s">
        <v>0</v>
      </c>
      <c r="G16" s="51" t="s">
        <v>0</v>
      </c>
      <c r="H16" s="51" t="s">
        <v>0</v>
      </c>
      <c r="I16" s="51" t="s">
        <v>0</v>
      </c>
      <c r="J16" s="51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29.03.2021 № 250</v>
      </c>
      <c r="K16" s="51" t="s">
        <v>0</v>
      </c>
      <c r="L16" s="51" t="s">
        <v>0</v>
      </c>
      <c r="M16" s="51" t="s">
        <v>0</v>
      </c>
      <c r="N16" s="51" t="s">
        <v>0</v>
      </c>
      <c r="O16" s="51" t="s">
        <v>0</v>
      </c>
      <c r="P16" s="51" t="s">
        <v>0</v>
      </c>
    </row>
    <row r="17" spans="1:18" ht="30" customHeight="1" x14ac:dyDescent="0.2">
      <c r="A17" s="51" t="s">
        <v>0</v>
      </c>
      <c r="B17" s="51" t="s">
        <v>0</v>
      </c>
      <c r="C17" s="51" t="s">
        <v>17</v>
      </c>
      <c r="D17" s="51" t="s">
        <v>0</v>
      </c>
      <c r="E17" s="51" t="s">
        <v>0</v>
      </c>
      <c r="F17" s="51" t="s">
        <v>0</v>
      </c>
      <c r="G17" s="51" t="s">
        <v>18</v>
      </c>
      <c r="H17" s="51" t="s">
        <v>0</v>
      </c>
      <c r="I17" s="51" t="s">
        <v>0</v>
      </c>
      <c r="J17" s="51" t="s">
        <v>19</v>
      </c>
      <c r="K17" s="51" t="s">
        <v>0</v>
      </c>
      <c r="L17" s="51" t="s">
        <v>0</v>
      </c>
      <c r="M17" s="51" t="s">
        <v>0</v>
      </c>
      <c r="N17" s="51" t="s">
        <v>18</v>
      </c>
      <c r="O17" s="51" t="s">
        <v>0</v>
      </c>
      <c r="P17" s="51" t="s">
        <v>0</v>
      </c>
    </row>
    <row r="18" spans="1:18" ht="60" x14ac:dyDescent="0.2">
      <c r="A18" s="51" t="s">
        <v>0</v>
      </c>
      <c r="B18" s="51" t="s">
        <v>0</v>
      </c>
      <c r="C18" s="1" t="s">
        <v>20</v>
      </c>
      <c r="D18" s="1" t="s">
        <v>21</v>
      </c>
      <c r="E18" s="1" t="s">
        <v>22</v>
      </c>
      <c r="F18" s="1" t="s">
        <v>23</v>
      </c>
      <c r="G18" s="1" t="s">
        <v>24</v>
      </c>
      <c r="H18" s="1" t="s">
        <v>25</v>
      </c>
      <c r="I18" s="1" t="s">
        <v>26</v>
      </c>
      <c r="J18" s="1" t="s">
        <v>20</v>
      </c>
      <c r="K18" s="1" t="s">
        <v>21</v>
      </c>
      <c r="L18" s="1" t="s">
        <v>22</v>
      </c>
      <c r="M18" s="1" t="s">
        <v>23</v>
      </c>
      <c r="N18" s="1" t="s">
        <v>24</v>
      </c>
      <c r="O18" s="1" t="s">
        <v>25</v>
      </c>
      <c r="P18" s="1" t="s">
        <v>26</v>
      </c>
      <c r="Q18" s="1" t="s">
        <v>27</v>
      </c>
      <c r="R18" s="1" t="s">
        <v>28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30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F23" sqref="F23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3" t="s">
        <v>1</v>
      </c>
      <c r="P1" s="4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3" t="s">
        <v>2</v>
      </c>
      <c r="P2" s="4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3" t="s">
        <v>3</v>
      </c>
      <c r="P3" s="43" t="s">
        <v>0</v>
      </c>
    </row>
    <row r="4" spans="1:16" ht="45" customHeight="1" x14ac:dyDescent="0.2">
      <c r="A4" s="44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6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7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x14ac:dyDescent="0.2">
      <c r="A8" s="48" t="s">
        <v>59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45" customHeight="1" x14ac:dyDescent="0.2">
      <c r="A9" s="50" t="s">
        <v>7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x14ac:dyDescent="0.2">
      <c r="A10" s="50" t="s">
        <v>8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49" t="s">
        <v>60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7" t="s">
        <v>9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50" t="s">
        <v>10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6" t="s">
        <v>37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51" t="s">
        <v>12</v>
      </c>
      <c r="B15" s="51" t="s">
        <v>13</v>
      </c>
      <c r="C15" s="51" t="s">
        <v>14</v>
      </c>
      <c r="D15" s="51" t="s">
        <v>0</v>
      </c>
      <c r="E15" s="51" t="s">
        <v>0</v>
      </c>
      <c r="F15" s="51" t="s">
        <v>0</v>
      </c>
      <c r="G15" s="51" t="s">
        <v>0</v>
      </c>
      <c r="H15" s="51" t="s">
        <v>0</v>
      </c>
      <c r="I15" s="51" t="s">
        <v>0</v>
      </c>
      <c r="J15" s="51" t="s">
        <v>15</v>
      </c>
      <c r="K15" s="51" t="s">
        <v>0</v>
      </c>
      <c r="L15" s="51" t="s">
        <v>0</v>
      </c>
      <c r="M15" s="51" t="s">
        <v>0</v>
      </c>
      <c r="N15" s="51" t="s">
        <v>0</v>
      </c>
      <c r="O15" s="51" t="s">
        <v>0</v>
      </c>
      <c r="P15" s="51" t="s">
        <v>0</v>
      </c>
    </row>
    <row r="16" spans="1:16" ht="30" customHeight="1" x14ac:dyDescent="0.2">
      <c r="A16" s="51" t="s">
        <v>0</v>
      </c>
      <c r="B16" s="51" t="s">
        <v>0</v>
      </c>
      <c r="C16" s="51" t="s">
        <v>16</v>
      </c>
      <c r="D16" s="51" t="s">
        <v>0</v>
      </c>
      <c r="E16" s="51" t="s">
        <v>0</v>
      </c>
      <c r="F16" s="51" t="s">
        <v>0</v>
      </c>
      <c r="G16" s="51" t="s">
        <v>0</v>
      </c>
      <c r="H16" s="51" t="s">
        <v>0</v>
      </c>
      <c r="I16" s="51" t="s">
        <v>0</v>
      </c>
      <c r="J16" s="51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29.03.2021 № 250</v>
      </c>
      <c r="K16" s="51" t="s">
        <v>0</v>
      </c>
      <c r="L16" s="51" t="s">
        <v>0</v>
      </c>
      <c r="M16" s="51" t="s">
        <v>0</v>
      </c>
      <c r="N16" s="51" t="s">
        <v>0</v>
      </c>
      <c r="O16" s="51" t="s">
        <v>0</v>
      </c>
      <c r="P16" s="51" t="s">
        <v>0</v>
      </c>
    </row>
    <row r="17" spans="1:18" ht="30" customHeight="1" x14ac:dyDescent="0.2">
      <c r="A17" s="51" t="s">
        <v>0</v>
      </c>
      <c r="B17" s="51" t="s">
        <v>0</v>
      </c>
      <c r="C17" s="51" t="s">
        <v>17</v>
      </c>
      <c r="D17" s="51" t="s">
        <v>0</v>
      </c>
      <c r="E17" s="51" t="s">
        <v>0</v>
      </c>
      <c r="F17" s="51" t="s">
        <v>0</v>
      </c>
      <c r="G17" s="51" t="s">
        <v>18</v>
      </c>
      <c r="H17" s="51" t="s">
        <v>0</v>
      </c>
      <c r="I17" s="51" t="s">
        <v>0</v>
      </c>
      <c r="J17" s="51" t="s">
        <v>19</v>
      </c>
      <c r="K17" s="51" t="s">
        <v>0</v>
      </c>
      <c r="L17" s="51" t="s">
        <v>0</v>
      </c>
      <c r="M17" s="51" t="s">
        <v>0</v>
      </c>
      <c r="N17" s="51" t="s">
        <v>18</v>
      </c>
      <c r="O17" s="51" t="s">
        <v>0</v>
      </c>
      <c r="P17" s="51" t="s">
        <v>0</v>
      </c>
    </row>
    <row r="18" spans="1:18" ht="60" x14ac:dyDescent="0.2">
      <c r="A18" s="51" t="s">
        <v>0</v>
      </c>
      <c r="B18" s="51" t="s">
        <v>0</v>
      </c>
      <c r="C18" s="1" t="s">
        <v>20</v>
      </c>
      <c r="D18" s="1" t="s">
        <v>21</v>
      </c>
      <c r="E18" s="1" t="s">
        <v>22</v>
      </c>
      <c r="F18" s="1" t="s">
        <v>23</v>
      </c>
      <c r="G18" s="1" t="s">
        <v>24</v>
      </c>
      <c r="H18" s="1" t="s">
        <v>25</v>
      </c>
      <c r="I18" s="1" t="s">
        <v>26</v>
      </c>
      <c r="J18" s="1" t="s">
        <v>20</v>
      </c>
      <c r="K18" s="1" t="s">
        <v>21</v>
      </c>
      <c r="L18" s="1" t="s">
        <v>22</v>
      </c>
      <c r="M18" s="1" t="s">
        <v>23</v>
      </c>
      <c r="N18" s="1" t="s">
        <v>24</v>
      </c>
      <c r="O18" s="1" t="s">
        <v>25</v>
      </c>
      <c r="P18" s="1" t="s">
        <v>26</v>
      </c>
      <c r="Q18" s="1" t="s">
        <v>27</v>
      </c>
      <c r="R18" s="1" t="s">
        <v>28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30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1"/>
  <sheetViews>
    <sheetView tabSelected="1" showOutlineSymbols="0" showWhiteSpace="0" zoomScale="85" zoomScaleNormal="85" workbookViewId="0">
      <selection activeCell="H4" sqref="H1:W1048576"/>
    </sheetView>
  </sheetViews>
  <sheetFormatPr defaultRowHeight="14.25" x14ac:dyDescent="0.2"/>
  <cols>
    <col min="1" max="1" width="10" style="19" bestFit="1" customWidth="1"/>
    <col min="2" max="2" width="25" style="19" bestFit="1" customWidth="1"/>
    <col min="3" max="3" width="18.75" style="19" customWidth="1"/>
    <col min="4" max="4" width="4.25" style="19" customWidth="1"/>
    <col min="5" max="5" width="9.125" style="19" customWidth="1"/>
    <col min="6" max="6" width="29.375" style="19" customWidth="1"/>
    <col min="7" max="7" width="11.5" style="19" customWidth="1"/>
    <col min="8" max="23" width="9" style="19" hidden="1" customWidth="1"/>
    <col min="24" max="25" width="9.875" style="19" bestFit="1" customWidth="1"/>
    <col min="26" max="16384" width="9" style="19"/>
  </cols>
  <sheetData>
    <row r="1" spans="1:25" x14ac:dyDescent="0.2">
      <c r="A1" s="19" t="s">
        <v>38</v>
      </c>
    </row>
    <row r="2" spans="1:25" ht="45" x14ac:dyDescent="0.2">
      <c r="A2" s="14" t="s">
        <v>12</v>
      </c>
      <c r="B2" s="14" t="s">
        <v>39</v>
      </c>
      <c r="C2" s="55" t="s">
        <v>14</v>
      </c>
      <c r="D2" s="56"/>
      <c r="E2" s="57"/>
      <c r="F2" s="22" t="s">
        <v>15</v>
      </c>
      <c r="G2" s="23"/>
    </row>
    <row r="3" spans="1:25" ht="135" x14ac:dyDescent="0.25">
      <c r="A3" s="14">
        <v>1</v>
      </c>
      <c r="B3" s="14" t="s">
        <v>40</v>
      </c>
      <c r="C3" s="52">
        <f>т2!I28</f>
        <v>27436.880000000001</v>
      </c>
      <c r="D3" s="53"/>
      <c r="E3" s="54"/>
      <c r="F3" s="24"/>
      <c r="G3" s="25"/>
      <c r="Y3" s="26"/>
    </row>
    <row r="4" spans="1:25" ht="15.75" x14ac:dyDescent="0.2">
      <c r="A4" s="14">
        <v>2</v>
      </c>
      <c r="B4" s="14" t="s">
        <v>41</v>
      </c>
      <c r="C4" s="52">
        <f>C3*20%</f>
        <v>5487.3760000000002</v>
      </c>
      <c r="D4" s="53"/>
      <c r="E4" s="54"/>
      <c r="F4" s="24"/>
      <c r="G4" s="25"/>
      <c r="H4" s="10">
        <v>2015</v>
      </c>
      <c r="I4" s="10">
        <v>2016</v>
      </c>
      <c r="J4" s="10">
        <v>2017</v>
      </c>
      <c r="K4" s="11">
        <v>2018</v>
      </c>
      <c r="L4" s="11">
        <v>2019</v>
      </c>
      <c r="M4" s="11">
        <v>2020</v>
      </c>
      <c r="N4" s="11">
        <v>2021</v>
      </c>
      <c r="O4" s="10">
        <v>2022</v>
      </c>
      <c r="P4" s="10">
        <v>2023</v>
      </c>
      <c r="Q4" s="11">
        <v>2024</v>
      </c>
      <c r="R4" s="11">
        <v>2025</v>
      </c>
      <c r="S4" s="11">
        <v>2026</v>
      </c>
      <c r="T4" s="11">
        <v>2027</v>
      </c>
      <c r="U4" s="10">
        <v>2028</v>
      </c>
      <c r="V4" s="10">
        <v>2029</v>
      </c>
      <c r="W4" s="11">
        <v>2030</v>
      </c>
    </row>
    <row r="5" spans="1:25" ht="135" x14ac:dyDescent="0.2">
      <c r="A5" s="14">
        <v>3</v>
      </c>
      <c r="B5" s="14" t="s">
        <v>42</v>
      </c>
      <c r="C5" s="52">
        <f>C4+C3</f>
        <v>32924.256000000001</v>
      </c>
      <c r="D5" s="53"/>
      <c r="E5" s="54"/>
      <c r="F5" s="27"/>
      <c r="G5" s="28"/>
      <c r="H5" s="12">
        <v>114.3</v>
      </c>
      <c r="I5" s="12">
        <v>106.3</v>
      </c>
      <c r="J5" s="12">
        <v>103.7</v>
      </c>
      <c r="K5" s="13">
        <v>105.3</v>
      </c>
      <c r="L5" s="13">
        <v>106.8</v>
      </c>
      <c r="M5" s="13">
        <v>106.2</v>
      </c>
      <c r="N5" s="13">
        <v>105.1</v>
      </c>
      <c r="O5" s="13">
        <v>104.8</v>
      </c>
      <c r="P5" s="13">
        <v>104.7</v>
      </c>
      <c r="Q5" s="13">
        <v>104.7</v>
      </c>
      <c r="R5" s="13">
        <v>104.7</v>
      </c>
      <c r="S5" s="18">
        <v>104.7</v>
      </c>
      <c r="T5" s="18">
        <v>104.7</v>
      </c>
      <c r="U5" s="18">
        <v>104.7</v>
      </c>
      <c r="V5" s="18">
        <v>104.7</v>
      </c>
      <c r="W5" s="18">
        <v>104.7</v>
      </c>
    </row>
    <row r="6" spans="1:25" ht="60" x14ac:dyDescent="0.2">
      <c r="A6" s="14">
        <v>4</v>
      </c>
      <c r="B6" s="14" t="s">
        <v>43</v>
      </c>
      <c r="C6" s="52">
        <f>C7+(C5-C7)*((C10/C9*(K5+100)/200)+C11/C9*(L5+100)/200*K5/100+C12/C9*((M5+100)/200*L5/100*K5/100)+C13/C9*((N5+100)/200*M5/100*L5/100*K5/100)+C14/C9*((O5+100)/200*N5/100*M5/100*L5/100*K5/100)+C15/C9*((P5+100)/200*O5/100*N5/100*M5/100*L5/100*K5/100)+C16/C9*((Q5+100)/200*P5/100*O5/100*N5/100*M5/100*L5/100*K5/100)+C17/C9*((R5+100)/200*Q5/100*P5/100*O5/100*N5/100*M5/100*L5/100*K5/100))</f>
        <v>41899.566295699187</v>
      </c>
      <c r="D6" s="53"/>
      <c r="E6" s="54"/>
      <c r="F6" s="27"/>
      <c r="G6" s="28"/>
      <c r="H6" s="19">
        <f>C5/1000</f>
        <v>32.924256</v>
      </c>
      <c r="I6" s="29">
        <f>C18</f>
        <v>41.899566295699188</v>
      </c>
    </row>
    <row r="7" spans="1:25" ht="75" x14ac:dyDescent="0.2">
      <c r="A7" s="14">
        <v>5</v>
      </c>
      <c r="B7" s="14" t="s">
        <v>44</v>
      </c>
      <c r="C7" s="58">
        <v>0</v>
      </c>
      <c r="D7" s="59"/>
      <c r="E7" s="60"/>
      <c r="F7" s="24"/>
      <c r="G7" s="25"/>
      <c r="H7" s="29"/>
      <c r="X7" s="29"/>
    </row>
    <row r="8" spans="1:25" ht="45" x14ac:dyDescent="0.2">
      <c r="A8" s="14">
        <v>6</v>
      </c>
      <c r="B8" s="14" t="s">
        <v>45</v>
      </c>
      <c r="C8" s="52">
        <f>C5-C7</f>
        <v>32924.256000000001</v>
      </c>
      <c r="D8" s="53"/>
      <c r="E8" s="54"/>
      <c r="F8" s="24"/>
      <c r="G8" s="25"/>
    </row>
    <row r="9" spans="1:25" ht="90" x14ac:dyDescent="0.25">
      <c r="A9" s="14">
        <v>7</v>
      </c>
      <c r="B9" s="14" t="s">
        <v>46</v>
      </c>
      <c r="C9" s="52">
        <f>SUM(C10:E15)</f>
        <v>33253.008459999997</v>
      </c>
      <c r="D9" s="53"/>
      <c r="E9" s="54"/>
      <c r="F9" s="30"/>
      <c r="G9" s="31"/>
      <c r="X9" s="32"/>
    </row>
    <row r="10" spans="1:25" ht="15" x14ac:dyDescent="0.2">
      <c r="A10" s="14">
        <v>7.1</v>
      </c>
      <c r="B10" s="14" t="s">
        <v>47</v>
      </c>
      <c r="C10" s="52">
        <v>0</v>
      </c>
      <c r="D10" s="53"/>
      <c r="E10" s="54"/>
      <c r="F10" s="24"/>
      <c r="G10" s="25"/>
    </row>
    <row r="11" spans="1:25" ht="15" x14ac:dyDescent="0.2">
      <c r="A11" s="14">
        <v>7.2</v>
      </c>
      <c r="B11" s="14" t="s">
        <v>48</v>
      </c>
      <c r="C11" s="52">
        <v>0</v>
      </c>
      <c r="D11" s="53"/>
      <c r="E11" s="54"/>
      <c r="F11" s="33"/>
      <c r="G11" s="34"/>
    </row>
    <row r="12" spans="1:25" ht="15" x14ac:dyDescent="0.2">
      <c r="A12" s="14">
        <v>7.3</v>
      </c>
      <c r="B12" s="14" t="s">
        <v>49</v>
      </c>
      <c r="C12" s="52">
        <f>0.6972*1000</f>
        <v>697.2</v>
      </c>
      <c r="D12" s="53"/>
      <c r="E12" s="54"/>
      <c r="F12" s="33"/>
      <c r="G12" s="34"/>
      <c r="H12" s="19">
        <v>0.69719999999999993</v>
      </c>
      <c r="I12" s="19">
        <v>0</v>
      </c>
      <c r="J12" s="19">
        <v>0</v>
      </c>
      <c r="K12" s="19">
        <v>0.69719999999999993</v>
      </c>
      <c r="L12" s="19">
        <v>0</v>
      </c>
      <c r="M12" s="19">
        <v>5.5557159900000004</v>
      </c>
      <c r="N12" s="19">
        <v>0</v>
      </c>
      <c r="O12" s="19">
        <v>0</v>
      </c>
      <c r="P12" s="19">
        <v>5.5557159900000004</v>
      </c>
      <c r="Q12" s="19">
        <v>0</v>
      </c>
      <c r="R12" s="19" t="s">
        <v>73</v>
      </c>
      <c r="S12" s="19" t="s">
        <v>73</v>
      </c>
      <c r="T12" s="19" t="s">
        <v>73</v>
      </c>
      <c r="U12" s="19" t="s">
        <v>73</v>
      </c>
      <c r="V12" s="19" t="s">
        <v>73</v>
      </c>
      <c r="W12" s="19">
        <v>27.000092469999998</v>
      </c>
    </row>
    <row r="13" spans="1:25" ht="15" x14ac:dyDescent="0.2">
      <c r="A13" s="14">
        <v>7.4</v>
      </c>
      <c r="B13" s="14" t="s">
        <v>50</v>
      </c>
      <c r="C13" s="52">
        <f>5.55571599*1000</f>
        <v>5555.7159900000006</v>
      </c>
      <c r="D13" s="53"/>
      <c r="E13" s="54"/>
      <c r="F13" s="24"/>
      <c r="G13" s="25"/>
    </row>
    <row r="14" spans="1:25" ht="15" x14ac:dyDescent="0.2">
      <c r="A14" s="14">
        <v>7.5</v>
      </c>
      <c r="B14" s="14" t="s">
        <v>51</v>
      </c>
      <c r="C14" s="52">
        <f>27.00009247*1000</f>
        <v>27000.09247</v>
      </c>
      <c r="D14" s="53"/>
      <c r="E14" s="54"/>
      <c r="F14" s="24"/>
      <c r="G14" s="25"/>
    </row>
    <row r="15" spans="1:25" ht="15" x14ac:dyDescent="0.2">
      <c r="A15" s="14">
        <v>7.6</v>
      </c>
      <c r="B15" s="14" t="s">
        <v>57</v>
      </c>
      <c r="C15" s="52">
        <v>0</v>
      </c>
      <c r="D15" s="53"/>
      <c r="E15" s="54"/>
      <c r="F15" s="24"/>
      <c r="G15" s="25"/>
    </row>
    <row r="16" spans="1:25" ht="15" x14ac:dyDescent="0.2">
      <c r="A16" s="14">
        <v>7.7</v>
      </c>
      <c r="B16" s="14" t="s">
        <v>63</v>
      </c>
      <c r="C16" s="52">
        <v>0</v>
      </c>
      <c r="D16" s="53"/>
      <c r="E16" s="54"/>
      <c r="F16" s="24"/>
      <c r="G16" s="25"/>
    </row>
    <row r="17" spans="1:26" ht="15" x14ac:dyDescent="0.2">
      <c r="A17" s="14">
        <v>7.8</v>
      </c>
      <c r="B17" s="14" t="s">
        <v>64</v>
      </c>
      <c r="C17" s="52">
        <v>0</v>
      </c>
      <c r="D17" s="53"/>
      <c r="E17" s="54"/>
      <c r="F17" s="24"/>
      <c r="G17" s="25"/>
    </row>
    <row r="18" spans="1:26" ht="75" x14ac:dyDescent="0.2">
      <c r="A18" s="14">
        <v>8</v>
      </c>
      <c r="B18" s="14" t="s">
        <v>52</v>
      </c>
      <c r="C18" s="52">
        <f>C6/1000</f>
        <v>41.899566295699188</v>
      </c>
      <c r="D18" s="53"/>
      <c r="E18" s="54"/>
      <c r="F18" s="24"/>
      <c r="G18" s="25"/>
    </row>
    <row r="19" spans="1:26" ht="105" x14ac:dyDescent="0.2">
      <c r="A19" s="14">
        <v>9</v>
      </c>
      <c r="B19" s="14" t="s">
        <v>53</v>
      </c>
      <c r="C19" s="52">
        <v>0</v>
      </c>
      <c r="D19" s="53"/>
      <c r="E19" s="54"/>
      <c r="F19" s="35"/>
      <c r="G19" s="36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37"/>
    </row>
    <row r="20" spans="1:26" ht="30" x14ac:dyDescent="0.2">
      <c r="A20" s="14">
        <v>10</v>
      </c>
      <c r="B20" s="14" t="s">
        <v>54</v>
      </c>
      <c r="C20" s="52">
        <f>(C19+C18)*1000</f>
        <v>41899.566295699187</v>
      </c>
      <c r="D20" s="53"/>
      <c r="E20" s="54"/>
      <c r="F20" s="24"/>
      <c r="G20" s="25"/>
      <c r="X20" s="29"/>
      <c r="Y20" s="38"/>
      <c r="Z20" s="39"/>
    </row>
    <row r="21" spans="1:26" x14ac:dyDescent="0.2">
      <c r="X21" s="29"/>
    </row>
  </sheetData>
  <mergeCells count="19"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20:E20"/>
    <mergeCell ref="C14:E14"/>
    <mergeCell ref="C15:E15"/>
    <mergeCell ref="C16:E16"/>
    <mergeCell ref="C17:E17"/>
    <mergeCell ref="C18:E18"/>
    <mergeCell ref="C19:E19"/>
  </mergeCells>
  <pageMargins left="0.75" right="0.75" top="1" bottom="1" header="0.5" footer="0.5"/>
  <pageSetup paperSize="9" scale="3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cp:lastPrinted>2021-03-25T07:23:22Z</cp:lastPrinted>
  <dcterms:created xsi:type="dcterms:W3CDTF">2019-03-22T11:07:05Z</dcterms:created>
  <dcterms:modified xsi:type="dcterms:W3CDTF">2021-03-31T08:46:59Z</dcterms:modified>
</cp:coreProperties>
</file>