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281\"/>
    </mc:Choice>
  </mc:AlternateContent>
  <bookViews>
    <workbookView xWindow="0" yWindow="0" windowWidth="28800" windowHeight="115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A8" i="6" l="1"/>
  <c r="A8" i="5"/>
  <c r="A8" i="4"/>
  <c r="A8" i="3"/>
  <c r="A8" i="2"/>
  <c r="A11" i="1"/>
  <c r="C3" i="8"/>
  <c r="C4" i="8" s="1"/>
  <c r="C5" i="8" s="1"/>
  <c r="H7" i="8" s="1"/>
  <c r="C15" i="8"/>
  <c r="C14" i="8"/>
  <c r="C13" i="8"/>
  <c r="C12" i="8"/>
  <c r="C9" i="8" l="1"/>
  <c r="C6" i="8" s="1"/>
  <c r="C18" i="8" s="1"/>
  <c r="C8" i="8"/>
  <c r="C20" i="8" l="1"/>
  <c r="I7" i="8"/>
  <c r="R50" i="2"/>
  <c r="P36" i="2" l="1"/>
  <c r="A11" i="6" l="1"/>
  <c r="A11" i="5"/>
  <c r="A11" i="4"/>
  <c r="A11" i="3"/>
  <c r="A11" i="2"/>
  <c r="J16" i="6" l="1"/>
  <c r="J16" i="5"/>
  <c r="J16" i="4"/>
  <c r="J16" i="3"/>
  <c r="J16" i="2"/>
  <c r="P41" i="2" l="1"/>
  <c r="P31" i="2" l="1"/>
  <c r="P27" i="2" l="1"/>
  <c r="P23" i="2"/>
  <c r="P40" i="2" l="1"/>
  <c r="P35" i="2"/>
  <c r="P39" i="2"/>
  <c r="P38" i="2"/>
  <c r="P34" i="2" l="1"/>
  <c r="P33" i="2"/>
  <c r="P50" i="2" l="1"/>
  <c r="P49" i="2" l="1"/>
  <c r="P48" i="2"/>
  <c r="P47" i="2"/>
  <c r="P46" i="2"/>
  <c r="P45" i="2"/>
  <c r="P44" i="2"/>
  <c r="P43" i="2"/>
  <c r="P42" i="2"/>
  <c r="P32" i="2"/>
  <c r="P30" i="2"/>
  <c r="P29" i="2"/>
  <c r="P26" i="2"/>
  <c r="P25" i="2"/>
  <c r="P24" i="2"/>
  <c r="P22" i="2"/>
  <c r="P21" i="2"/>
  <c r="P20" i="2"/>
  <c r="P28" i="2" l="1"/>
  <c r="P51" i="2" l="1"/>
</calcChain>
</file>

<file path=xl/sharedStrings.xml><?xml version="1.0" encoding="utf-8"?>
<sst xmlns="http://schemas.openxmlformats.org/spreadsheetml/2006/main" count="1092" uniqueCount="138">
  <si>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</si>
  <si>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</si>
  <si>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</si>
  <si>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</si>
  <si>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</si>
  <si>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</si>
  <si>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</si>
  <si>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Реконструкции ПС 110/15 кВ О-46 Славск: с заменой двух трансформаторов 2х6,3 МВА на 2х10 МВА с приростом 7,4 МВА, изменением схемы ОРУ110 кВ  на  ОРУ110-5Н, реконструкция ячеек ЗРУ 15 кВ</t>
  </si>
  <si>
    <t>Идентификатор инвестиционного проекта: H_281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</si>
  <si>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</si>
  <si>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</si>
  <si>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</si>
  <si>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</si>
  <si>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</si>
  <si>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</si>
  <si>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</si>
  <si>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</si>
  <si>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</si>
  <si>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</si>
  <si>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</si>
  <si>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</si>
  <si>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</si>
  <si>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</si>
  <si>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</si>
  <si>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</si>
  <si>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</si>
  <si>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</si>
  <si>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</si>
  <si>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</si>
  <si>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</si>
  <si>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</si>
  <si>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</si>
  <si>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ячейки выключателя НУ 110-750 кВ </t>
  </si>
  <si>
    <t>Iном 2500, Iоткл 40кА</t>
  </si>
  <si>
    <t>1 ячейка</t>
  </si>
  <si>
    <t xml:space="preserve">УНЦ подготовки и устройства территории ПС (ЗПС) </t>
  </si>
  <si>
    <t>Республика Карелия, Новгородская, Псковская,Калининградская, Мурманская, Вологодская, Ленинградская области</t>
  </si>
  <si>
    <t>1 м2</t>
  </si>
  <si>
    <t>Б1-05</t>
  </si>
  <si>
    <t xml:space="preserve">УНЦ ячейки выключателя КРУ 6-35 кВ </t>
  </si>
  <si>
    <t xml:space="preserve">УНЦ ячейки трансформатора 35-500 кВ </t>
  </si>
  <si>
    <t xml:space="preserve">УНЦ ячейки реактора ДГР 6-35 кВ </t>
  </si>
  <si>
    <t>190 кВА</t>
  </si>
  <si>
    <t xml:space="preserve">УНЦ зданий ЗРУ, ЗПС, ОПУ, РЩ, РПБ </t>
  </si>
  <si>
    <t>1 ед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</si>
  <si>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</si>
  <si>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</si>
  <si>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</si>
  <si>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</si>
  <si>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1 ед.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</si>
  <si>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</si>
  <si>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</si>
  <si>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</si>
  <si>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</si>
  <si>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</si>
  <si>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</si>
  <si>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</si>
  <si>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</si>
  <si>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</si>
  <si>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</si>
  <si>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</si>
  <si>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</si>
  <si>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</si>
  <si>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</si>
  <si>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</si>
  <si>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 xml:space="preserve">УНЦ ячейки трансформатора 6-35 кВ </t>
  </si>
  <si>
    <t>УНЦ системы ВЧ связи 35-750 Кв</t>
  </si>
  <si>
    <t>А6-02</t>
  </si>
  <si>
    <t>1 объект</t>
  </si>
  <si>
    <t xml:space="preserve">УНЦ комплекса систем безопасности ПС </t>
  </si>
  <si>
    <t>АРМ персонала комплекса систем безопасности</t>
  </si>
  <si>
    <t>И15-03</t>
  </si>
  <si>
    <t>Поворотная камера охранного (технологического) видеонаблюдения</t>
  </si>
  <si>
    <t>И15-04</t>
  </si>
  <si>
    <t>Стационарная камера охранного (технологического) видеонаблюдения</t>
  </si>
  <si>
    <t>И15-05</t>
  </si>
  <si>
    <t>СКУД</t>
  </si>
  <si>
    <t>И15-07</t>
  </si>
  <si>
    <t>Система пожарной и охранной сигнализации</t>
  </si>
  <si>
    <t>И15-08</t>
  </si>
  <si>
    <t>Система периметральной сигнализации</t>
  </si>
  <si>
    <t>И15-09</t>
  </si>
  <si>
    <t xml:space="preserve">УНЦ защитных конструкций ПС </t>
  </si>
  <si>
    <t>Откатные (раздвижные, автоматические, противопожарные) ворота</t>
  </si>
  <si>
    <t>У3-02</t>
  </si>
  <si>
    <t xml:space="preserve">УНЦ здания КПП </t>
  </si>
  <si>
    <t>1 здание</t>
  </si>
  <si>
    <t>З7-01</t>
  </si>
  <si>
    <t>В1-01 - 1</t>
  </si>
  <si>
    <t>В1-02 - 1</t>
  </si>
  <si>
    <t>В3-01 - 1</t>
  </si>
  <si>
    <t>Т4-06 - 2</t>
  </si>
  <si>
    <t>Т5-01 - 1</t>
  </si>
  <si>
    <t xml:space="preserve">Затраты на проектно-изыскательские работы для отдельных элементов электрических сетей </t>
  </si>
  <si>
    <t>П6-10</t>
  </si>
  <si>
    <t xml:space="preserve">УНЦ АСУТП присоединения </t>
  </si>
  <si>
    <t>06_20</t>
  </si>
  <si>
    <t xml:space="preserve">УНЦ систем АСУТП и ТМ </t>
  </si>
  <si>
    <t>Шкаф общеподстанционных контроллеров ПС</t>
  </si>
  <si>
    <t>АРМ оперативного персонала</t>
  </si>
  <si>
    <t>АРМ персонала АСУТП (РЗА)</t>
  </si>
  <si>
    <t>Шкаф с 4 коммутаторами</t>
  </si>
  <si>
    <t>Устройства обработки и присоединения 110 кВ</t>
  </si>
  <si>
    <t>Шкаф гарантированного питания АСУТП и ТМ</t>
  </si>
  <si>
    <t xml:space="preserve">Затраты на проектно-изыскательские работы для элементов ПС (ЗПС) </t>
  </si>
  <si>
    <t>Ячейка выключателя</t>
  </si>
  <si>
    <t xml:space="preserve">1 ед. </t>
  </si>
  <si>
    <t>П2-02</t>
  </si>
  <si>
    <t>Ячейка трансформатора, КРМ</t>
  </si>
  <si>
    <t>П2-07</t>
  </si>
  <si>
    <t>РПБ</t>
  </si>
  <si>
    <t>З4-04</t>
  </si>
  <si>
    <t>Резервуар противопожарного запаса воды - 2 шт.</t>
  </si>
  <si>
    <t>ОПУ</t>
  </si>
  <si>
    <t>З4-03</t>
  </si>
  <si>
    <t>Комбинированная аппаратура по ВЧ (ВОЛС)</t>
  </si>
  <si>
    <t>А6-07</t>
  </si>
  <si>
    <t>SSTM-ES100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</si>
  <si>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05.11.2019 № 392</t>
  </si>
  <si>
    <t>Р1-01-1</t>
  </si>
  <si>
    <t>от 51 до 150,9</t>
  </si>
  <si>
    <t>2021г.</t>
  </si>
  <si>
    <t>2022г.</t>
  </si>
  <si>
    <t>2023г.</t>
  </si>
  <si>
    <t>Iном 4000, Iоткл 40кА</t>
  </si>
  <si>
    <t>Iном 800, Iоткл 20кА</t>
  </si>
  <si>
    <t>Т 110/15, 10 МВА</t>
  </si>
  <si>
    <t>масляный Т 15/0,4, 100 кВА</t>
  </si>
  <si>
    <t>А5- 08</t>
  </si>
  <si>
    <t>А5- 09</t>
  </si>
  <si>
    <t>А5- 07</t>
  </si>
  <si>
    <t>А5- 06</t>
  </si>
  <si>
    <t>А5- 04</t>
  </si>
  <si>
    <t>А4- 02</t>
  </si>
  <si>
    <t>А4- 01</t>
  </si>
  <si>
    <t>2024г.</t>
  </si>
  <si>
    <t>2025г.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</si>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</sst>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9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color rgb="FFFF0000"/>
      <name val="Arial"/>
      <family val="1"/>
    </font>
    <font>
      <sz val="9"/>
      <name val="Arial"/>
      <family val="1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0" borderId="0" xfId="0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5" fillId="0" borderId="0" xfId="0" applyFon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7" fillId="0" borderId="10" xfId="1" applyNumberFormat="1" applyFont="1" applyBorder="1" applyAlignment="1">
      <alignment horizontal="center" vertical="center" wrapText="1"/>
    </xf>
    <xf numFmtId="0" fontId="0" fillId="0" borderId="0" xfId="0"/>
    <xf numFmtId="1" fontId="1" fillId="0" borderId="2" xfId="1" applyNumberFormat="1" applyFont="1" applyBorder="1" applyAlignment="1">
      <alignment horizontal="center" vertical="center" wrapText="1"/>
    </xf>
    <xf numFmtId="0" fontId="0" fillId="0" borderId="0" xfId="0"/>
    <xf numFmtId="2" fontId="0" fillId="0" borderId="0" xfId="0" applyNumberFormat="1"/>
    <xf numFmtId="4" fontId="0" fillId="0" borderId="0" xfId="0" applyNumberFormat="1"/>
    <xf numFmtId="2" fontId="1" fillId="0" borderId="0" xfId="1" applyNumberFormat="1" applyFont="1" applyBorder="1" applyAlignment="1">
      <alignment horizontal="center" vertical="center"/>
    </xf>
    <xf numFmtId="0" fontId="0" fillId="0" borderId="0" xfId="0" applyBorder="1"/>
    <xf numFmtId="1" fontId="1" fillId="2" borderId="5" xfId="1" applyNumberFormat="1" applyFont="1" applyFill="1" applyBorder="1" applyAlignment="1">
      <alignment horizontal="center" vertical="center" wrapText="1"/>
    </xf>
    <xf numFmtId="2" fontId="1" fillId="2" borderId="5" xfId="1" applyNumberFormat="1" applyFont="1" applyFill="1" applyBorder="1" applyAlignment="1">
      <alignment horizontal="center" vertical="center"/>
    </xf>
    <xf numFmtId="164" fontId="1" fillId="2" borderId="5" xfId="1" applyNumberFormat="1" applyFont="1" applyFill="1" applyBorder="1" applyAlignment="1">
      <alignment horizontal="right" vertical="center"/>
    </xf>
    <xf numFmtId="0" fontId="0" fillId="2" borderId="0" xfId="0" applyFill="1" applyBorder="1"/>
    <xf numFmtId="2" fontId="1" fillId="2" borderId="0" xfId="1" applyNumberFormat="1" applyFont="1" applyFill="1" applyBorder="1" applyAlignment="1">
      <alignment horizontal="center" vertical="center"/>
    </xf>
    <xf numFmtId="1" fontId="16" fillId="0" borderId="0" xfId="1" applyNumberFormat="1" applyFont="1" applyBorder="1" applyAlignment="1">
      <alignment horizontal="center" vertical="center" wrapText="1"/>
    </xf>
    <xf numFmtId="2" fontId="1" fillId="2" borderId="11" xfId="1" applyNumberFormat="1" applyFont="1" applyFill="1" applyBorder="1" applyAlignment="1">
      <alignment horizontal="center" vertical="center"/>
    </xf>
    <xf numFmtId="0" fontId="2" fillId="0" borderId="0" xfId="0" applyFont="1"/>
    <xf numFmtId="0" fontId="0" fillId="0" borderId="0" xfId="0" applyFont="1"/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4" fontId="17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6" fontId="18" fillId="0" borderId="8" xfId="0" applyNumberFormat="1" applyFont="1" applyFill="1" applyBorder="1"/>
    <xf numFmtId="166" fontId="18" fillId="0" borderId="9" xfId="0" applyNumberFormat="1" applyFont="1" applyFill="1" applyBorder="1"/>
    <xf numFmtId="0" fontId="0" fillId="2" borderId="9" xfId="0" applyFill="1" applyBorder="1"/>
    <xf numFmtId="0" fontId="0" fillId="2" borderId="0" xfId="0" applyFont="1" applyFill="1"/>
    <xf numFmtId="4" fontId="15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1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5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6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x14ac:dyDescent="0.2">
      <c r="A8" s="57" t="s">
        <v>137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27" customHeight="1" x14ac:dyDescent="0.2">
      <c r="A9" s="58" t="s">
        <v>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8" t="s">
        <v>8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s="34" customFormat="1" ht="14.25" customHeight="1" x14ac:dyDescent="0.2">
      <c r="A11" s="59" t="str">
        <f>[1]т1!A11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6" t="s">
        <v>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8" t="s">
        <v>10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5" t="s">
        <v>11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60" t="s">
        <v>12</v>
      </c>
      <c r="B15" s="60" t="s">
        <v>13</v>
      </c>
      <c r="C15" s="60" t="s">
        <v>14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15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30" customHeight="1" x14ac:dyDescent="0.2">
      <c r="A16" s="60" t="s">
        <v>0</v>
      </c>
      <c r="B16" s="60" t="s">
        <v>0</v>
      </c>
      <c r="C16" s="60" t="s">
        <v>118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">
        <v>118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17</v>
      </c>
      <c r="D17" s="60" t="s">
        <v>0</v>
      </c>
      <c r="E17" s="60" t="s">
        <v>0</v>
      </c>
      <c r="F17" s="60" t="s">
        <v>0</v>
      </c>
      <c r="G17" s="60" t="s">
        <v>18</v>
      </c>
      <c r="H17" s="60" t="s">
        <v>0</v>
      </c>
      <c r="I17" s="60" t="s">
        <v>0</v>
      </c>
      <c r="J17" s="60" t="s">
        <v>19</v>
      </c>
      <c r="K17" s="60" t="s">
        <v>0</v>
      </c>
      <c r="L17" s="60" t="s">
        <v>0</v>
      </c>
      <c r="M17" s="60" t="s">
        <v>0</v>
      </c>
      <c r="N17" s="60" t="s">
        <v>18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showOutlineSymbols="0" showWhiteSpace="0" zoomScale="90" zoomScaleNormal="9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7.37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5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6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x14ac:dyDescent="0.2">
      <c r="A8" s="57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24" customHeight="1" x14ac:dyDescent="0.2">
      <c r="A9" s="58" t="s">
        <v>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8" t="s">
        <v>8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6" t="s">
        <v>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8" t="s">
        <v>10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5" t="s">
        <v>31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60" t="s">
        <v>12</v>
      </c>
      <c r="B15" s="60" t="s">
        <v>13</v>
      </c>
      <c r="C15" s="60" t="s">
        <v>14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15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30" customHeight="1" x14ac:dyDescent="0.2">
      <c r="A16" s="60" t="s">
        <v>0</v>
      </c>
      <c r="B16" s="60" t="s">
        <v>0</v>
      </c>
      <c r="C16" s="60" t="s">
        <v>118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05.11.2019 № 392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17</v>
      </c>
      <c r="D17" s="60" t="s">
        <v>0</v>
      </c>
      <c r="E17" s="60" t="s">
        <v>0</v>
      </c>
      <c r="F17" s="60" t="s">
        <v>0</v>
      </c>
      <c r="G17" s="60" t="s">
        <v>18</v>
      </c>
      <c r="H17" s="60" t="s">
        <v>0</v>
      </c>
      <c r="I17" s="60" t="s">
        <v>0</v>
      </c>
      <c r="J17" s="60" t="s">
        <v>19</v>
      </c>
      <c r="K17" s="60" t="s">
        <v>0</v>
      </c>
      <c r="L17" s="60" t="s">
        <v>0</v>
      </c>
      <c r="M17" s="60" t="s">
        <v>0</v>
      </c>
      <c r="N17" s="60" t="s">
        <v>18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32</v>
      </c>
      <c r="C20" s="3">
        <v>110</v>
      </c>
      <c r="D20" s="3" t="s">
        <v>33</v>
      </c>
      <c r="E20" s="4">
        <v>2</v>
      </c>
      <c r="F20" s="3" t="s">
        <v>34</v>
      </c>
      <c r="G20" s="3" t="s">
        <v>88</v>
      </c>
      <c r="H20" s="5">
        <v>23135</v>
      </c>
      <c r="I20" s="5">
        <v>50897.000000000007</v>
      </c>
      <c r="J20" s="3">
        <v>110</v>
      </c>
      <c r="K20" s="3" t="s">
        <v>33</v>
      </c>
      <c r="L20" s="4">
        <v>2</v>
      </c>
      <c r="M20" s="3" t="s">
        <v>34</v>
      </c>
      <c r="N20" s="18" t="s">
        <v>88</v>
      </c>
      <c r="O20" s="5">
        <v>23135</v>
      </c>
      <c r="P20" s="15">
        <f t="shared" ref="P20:P49" si="0">O20*Q20*L20</f>
        <v>50897.000000000007</v>
      </c>
      <c r="Q20">
        <v>1.1000000000000001</v>
      </c>
      <c r="R20" t="s">
        <v>0</v>
      </c>
    </row>
    <row r="21" spans="1:18" ht="50.1" customHeight="1" x14ac:dyDescent="0.2">
      <c r="A21" s="3">
        <v>2</v>
      </c>
      <c r="B21" s="3" t="s">
        <v>32</v>
      </c>
      <c r="C21" s="3">
        <v>110</v>
      </c>
      <c r="D21" s="18" t="s">
        <v>124</v>
      </c>
      <c r="E21" s="4">
        <v>1</v>
      </c>
      <c r="F21" s="3" t="s">
        <v>34</v>
      </c>
      <c r="G21" s="3" t="s">
        <v>89</v>
      </c>
      <c r="H21" s="5">
        <v>23135</v>
      </c>
      <c r="I21" s="5">
        <v>25448.500000000004</v>
      </c>
      <c r="J21" s="3">
        <v>110</v>
      </c>
      <c r="K21" s="3" t="s">
        <v>124</v>
      </c>
      <c r="L21" s="4">
        <v>1</v>
      </c>
      <c r="M21" s="3" t="s">
        <v>34</v>
      </c>
      <c r="N21" s="18" t="s">
        <v>89</v>
      </c>
      <c r="O21" s="5">
        <v>23135</v>
      </c>
      <c r="P21" s="15">
        <f t="shared" si="0"/>
        <v>25448.500000000004</v>
      </c>
      <c r="Q21">
        <v>1.1000000000000001</v>
      </c>
      <c r="R21" t="s">
        <v>0</v>
      </c>
    </row>
    <row r="22" spans="1:18" ht="50.1" customHeight="1" x14ac:dyDescent="0.2">
      <c r="A22" s="3">
        <v>3</v>
      </c>
      <c r="B22" s="3" t="s">
        <v>35</v>
      </c>
      <c r="C22" s="3"/>
      <c r="D22" s="3" t="s">
        <v>36</v>
      </c>
      <c r="E22" s="4">
        <v>2499</v>
      </c>
      <c r="F22" s="3" t="s">
        <v>37</v>
      </c>
      <c r="G22" s="3" t="s">
        <v>38</v>
      </c>
      <c r="H22" s="5">
        <v>3.02</v>
      </c>
      <c r="I22" s="5">
        <v>7546.9800000000005</v>
      </c>
      <c r="J22" s="3"/>
      <c r="K22" s="3" t="s">
        <v>36</v>
      </c>
      <c r="L22" s="4">
        <v>2499</v>
      </c>
      <c r="M22" s="3" t="s">
        <v>37</v>
      </c>
      <c r="N22" s="3" t="s">
        <v>38</v>
      </c>
      <c r="O22" s="5">
        <v>3.02</v>
      </c>
      <c r="P22" s="15">
        <f t="shared" si="0"/>
        <v>7546.9800000000005</v>
      </c>
      <c r="Q22">
        <v>1</v>
      </c>
      <c r="R22" t="s">
        <v>0</v>
      </c>
    </row>
    <row r="23" spans="1:18" s="19" customFormat="1" ht="50.1" customHeight="1" x14ac:dyDescent="0.2">
      <c r="A23" s="13">
        <v>3</v>
      </c>
      <c r="B23" s="13" t="s">
        <v>104</v>
      </c>
      <c r="C23" s="13">
        <v>110</v>
      </c>
      <c r="D23" s="13" t="s">
        <v>105</v>
      </c>
      <c r="E23" s="14">
        <v>3</v>
      </c>
      <c r="F23" s="13" t="s">
        <v>106</v>
      </c>
      <c r="G23" s="13" t="s">
        <v>107</v>
      </c>
      <c r="H23" s="15">
        <v>2320</v>
      </c>
      <c r="I23" s="15">
        <v>6960</v>
      </c>
      <c r="J23" s="13">
        <v>110</v>
      </c>
      <c r="K23" s="13" t="s">
        <v>105</v>
      </c>
      <c r="L23" s="14">
        <v>3</v>
      </c>
      <c r="M23" s="13" t="s">
        <v>106</v>
      </c>
      <c r="N23" s="13" t="s">
        <v>107</v>
      </c>
      <c r="O23" s="15">
        <v>2320</v>
      </c>
      <c r="P23" s="15">
        <f t="shared" ref="P23" si="1">O23*L23*Q23</f>
        <v>6960</v>
      </c>
      <c r="Q23" s="19">
        <v>1</v>
      </c>
      <c r="R23" s="19" t="s">
        <v>0</v>
      </c>
    </row>
    <row r="24" spans="1:18" ht="50.1" customHeight="1" x14ac:dyDescent="0.2">
      <c r="A24" s="3">
        <v>4</v>
      </c>
      <c r="B24" s="3" t="s">
        <v>39</v>
      </c>
      <c r="C24" s="3">
        <v>15</v>
      </c>
      <c r="D24" s="18" t="s">
        <v>125</v>
      </c>
      <c r="E24" s="4">
        <v>5</v>
      </c>
      <c r="F24" s="3" t="s">
        <v>34</v>
      </c>
      <c r="G24" s="3" t="s">
        <v>90</v>
      </c>
      <c r="H24" s="5">
        <v>1188</v>
      </c>
      <c r="I24" s="5">
        <v>6118.2000000000007</v>
      </c>
      <c r="J24" s="3">
        <v>15</v>
      </c>
      <c r="K24" s="18" t="s">
        <v>125</v>
      </c>
      <c r="L24" s="4">
        <v>5</v>
      </c>
      <c r="M24" s="3" t="s">
        <v>34</v>
      </c>
      <c r="N24" s="18" t="s">
        <v>90</v>
      </c>
      <c r="O24" s="5">
        <v>1188</v>
      </c>
      <c r="P24" s="15">
        <f t="shared" si="0"/>
        <v>6118.2000000000007</v>
      </c>
      <c r="Q24">
        <v>1.03</v>
      </c>
      <c r="R24" t="s">
        <v>0</v>
      </c>
    </row>
    <row r="25" spans="1:18" ht="50.1" customHeight="1" x14ac:dyDescent="0.2">
      <c r="A25" s="3">
        <v>5</v>
      </c>
      <c r="B25" s="3" t="s">
        <v>40</v>
      </c>
      <c r="C25" s="3">
        <v>110</v>
      </c>
      <c r="D25" s="18" t="s">
        <v>126</v>
      </c>
      <c r="E25" s="4">
        <v>2</v>
      </c>
      <c r="F25" s="3" t="s">
        <v>34</v>
      </c>
      <c r="G25" s="3" t="s">
        <v>91</v>
      </c>
      <c r="H25" s="5">
        <v>28252</v>
      </c>
      <c r="I25" s="5">
        <v>59329.200000000004</v>
      </c>
      <c r="J25" s="3">
        <v>110</v>
      </c>
      <c r="K25" s="18" t="s">
        <v>126</v>
      </c>
      <c r="L25" s="4">
        <v>2</v>
      </c>
      <c r="M25" s="3" t="s">
        <v>34</v>
      </c>
      <c r="N25" s="18" t="s">
        <v>91</v>
      </c>
      <c r="O25" s="5">
        <v>28252</v>
      </c>
      <c r="P25" s="15">
        <f t="shared" si="0"/>
        <v>59329.200000000004</v>
      </c>
      <c r="Q25">
        <v>1.05</v>
      </c>
      <c r="R25" t="s">
        <v>0</v>
      </c>
    </row>
    <row r="26" spans="1:18" ht="50.1" customHeight="1" x14ac:dyDescent="0.2">
      <c r="A26" s="3">
        <v>6</v>
      </c>
      <c r="B26" s="3" t="s">
        <v>35</v>
      </c>
      <c r="C26" s="3"/>
      <c r="D26" s="3" t="s">
        <v>36</v>
      </c>
      <c r="E26" s="4">
        <v>200</v>
      </c>
      <c r="F26" s="3" t="s">
        <v>37</v>
      </c>
      <c r="G26" s="3" t="s">
        <v>38</v>
      </c>
      <c r="H26" s="5">
        <v>3.02</v>
      </c>
      <c r="I26" s="5">
        <v>604</v>
      </c>
      <c r="J26" s="3"/>
      <c r="K26" s="3" t="s">
        <v>36</v>
      </c>
      <c r="L26" s="4">
        <v>200</v>
      </c>
      <c r="M26" s="3" t="s">
        <v>37</v>
      </c>
      <c r="N26" s="3" t="s">
        <v>38</v>
      </c>
      <c r="O26" s="5">
        <v>3.02</v>
      </c>
      <c r="P26" s="15">
        <f t="shared" si="0"/>
        <v>604</v>
      </c>
      <c r="Q26">
        <v>1</v>
      </c>
      <c r="R26" t="s">
        <v>0</v>
      </c>
    </row>
    <row r="27" spans="1:18" s="19" customFormat="1" ht="50.1" customHeight="1" x14ac:dyDescent="0.2">
      <c r="A27" s="13">
        <v>8</v>
      </c>
      <c r="B27" s="13" t="s">
        <v>104</v>
      </c>
      <c r="C27" s="13">
        <v>110</v>
      </c>
      <c r="D27" s="13" t="s">
        <v>108</v>
      </c>
      <c r="E27" s="14">
        <v>2</v>
      </c>
      <c r="F27" s="13" t="s">
        <v>106</v>
      </c>
      <c r="G27" s="13" t="s">
        <v>109</v>
      </c>
      <c r="H27" s="15">
        <v>2900</v>
      </c>
      <c r="I27" s="15">
        <v>5800</v>
      </c>
      <c r="J27" s="13">
        <v>110</v>
      </c>
      <c r="K27" s="13" t="s">
        <v>108</v>
      </c>
      <c r="L27" s="14">
        <v>2</v>
      </c>
      <c r="M27" s="13" t="s">
        <v>106</v>
      </c>
      <c r="N27" s="13" t="s">
        <v>109</v>
      </c>
      <c r="O27" s="15">
        <v>2900</v>
      </c>
      <c r="P27" s="15">
        <f t="shared" ref="P27" si="2">O27*L27*Q27</f>
        <v>5800</v>
      </c>
      <c r="Q27" s="19">
        <v>1</v>
      </c>
      <c r="R27" s="19" t="s">
        <v>0</v>
      </c>
    </row>
    <row r="28" spans="1:18" s="6" customFormat="1" ht="50.1" customHeight="1" x14ac:dyDescent="0.2">
      <c r="A28" s="3">
        <v>7</v>
      </c>
      <c r="B28" s="13" t="s">
        <v>65</v>
      </c>
      <c r="C28" s="13">
        <v>15</v>
      </c>
      <c r="D28" s="13" t="s">
        <v>127</v>
      </c>
      <c r="E28" s="14">
        <v>2</v>
      </c>
      <c r="F28" s="13" t="s">
        <v>34</v>
      </c>
      <c r="G28" s="13" t="s">
        <v>92</v>
      </c>
      <c r="H28" s="15">
        <v>189</v>
      </c>
      <c r="I28" s="15">
        <v>396.90000000000003</v>
      </c>
      <c r="J28" s="13">
        <v>15</v>
      </c>
      <c r="K28" s="13" t="s">
        <v>127</v>
      </c>
      <c r="L28" s="14">
        <v>2</v>
      </c>
      <c r="M28" s="13" t="s">
        <v>34</v>
      </c>
      <c r="N28" s="13" t="s">
        <v>92</v>
      </c>
      <c r="O28" s="15">
        <v>189</v>
      </c>
      <c r="P28" s="15">
        <f t="shared" ref="P28" si="3">O28*Q28*L28</f>
        <v>396.90000000000003</v>
      </c>
      <c r="Q28" s="6">
        <v>1.05</v>
      </c>
      <c r="R28" s="6" t="s">
        <v>0</v>
      </c>
    </row>
    <row r="29" spans="1:18" ht="50.1" customHeight="1" x14ac:dyDescent="0.2">
      <c r="A29" s="3">
        <v>8</v>
      </c>
      <c r="B29" s="3" t="s">
        <v>41</v>
      </c>
      <c r="C29" s="3">
        <v>15</v>
      </c>
      <c r="D29" s="3" t="s">
        <v>42</v>
      </c>
      <c r="E29" s="4">
        <v>2</v>
      </c>
      <c r="F29" s="3" t="s">
        <v>34</v>
      </c>
      <c r="G29" s="3" t="s">
        <v>119</v>
      </c>
      <c r="H29" s="5">
        <v>2830</v>
      </c>
      <c r="I29" s="5">
        <v>5943</v>
      </c>
      <c r="J29" s="3">
        <v>15</v>
      </c>
      <c r="K29" s="3" t="s">
        <v>42</v>
      </c>
      <c r="L29" s="4">
        <v>2</v>
      </c>
      <c r="M29" s="3" t="s">
        <v>34</v>
      </c>
      <c r="N29" s="18" t="s">
        <v>119</v>
      </c>
      <c r="O29" s="5">
        <v>2830</v>
      </c>
      <c r="P29" s="15">
        <f t="shared" si="0"/>
        <v>5943</v>
      </c>
      <c r="Q29">
        <v>1.05</v>
      </c>
      <c r="R29" t="s">
        <v>0</v>
      </c>
    </row>
    <row r="30" spans="1:18" ht="50.1" customHeight="1" x14ac:dyDescent="0.2">
      <c r="A30" s="3">
        <v>9</v>
      </c>
      <c r="B30" s="3" t="s">
        <v>43</v>
      </c>
      <c r="C30" s="3">
        <v>110</v>
      </c>
      <c r="D30" s="3" t="s">
        <v>113</v>
      </c>
      <c r="E30" s="4">
        <v>308.75</v>
      </c>
      <c r="F30" s="3" t="s">
        <v>37</v>
      </c>
      <c r="G30" s="3" t="s">
        <v>114</v>
      </c>
      <c r="H30" s="5">
        <v>93</v>
      </c>
      <c r="I30" s="5">
        <v>35605.049999999996</v>
      </c>
      <c r="J30" s="18">
        <v>110</v>
      </c>
      <c r="K30" s="18" t="s">
        <v>113</v>
      </c>
      <c r="L30" s="4">
        <v>308.75</v>
      </c>
      <c r="M30" s="3" t="s">
        <v>37</v>
      </c>
      <c r="N30" s="18" t="s">
        <v>114</v>
      </c>
      <c r="O30" s="5">
        <v>93</v>
      </c>
      <c r="P30" s="15">
        <f t="shared" si="0"/>
        <v>35605.049999999996</v>
      </c>
      <c r="Q30">
        <v>1.24</v>
      </c>
      <c r="R30" t="s">
        <v>0</v>
      </c>
    </row>
    <row r="31" spans="1:18" s="7" customFormat="1" ht="50.1" customHeight="1" x14ac:dyDescent="0.2">
      <c r="A31" s="3">
        <v>10</v>
      </c>
      <c r="B31" s="24" t="s">
        <v>43</v>
      </c>
      <c r="C31" s="24">
        <v>15</v>
      </c>
      <c r="D31" s="24" t="s">
        <v>110</v>
      </c>
      <c r="E31" s="25">
        <v>82.152000000000001</v>
      </c>
      <c r="F31" s="24" t="s">
        <v>37</v>
      </c>
      <c r="G31" s="24" t="s">
        <v>111</v>
      </c>
      <c r="H31" s="26">
        <v>116</v>
      </c>
      <c r="I31" s="26">
        <v>11816.74368</v>
      </c>
      <c r="J31" s="24">
        <v>15</v>
      </c>
      <c r="K31" s="24" t="s">
        <v>110</v>
      </c>
      <c r="L31" s="25">
        <v>82.152000000000001</v>
      </c>
      <c r="M31" s="24" t="s">
        <v>37</v>
      </c>
      <c r="N31" s="24" t="s">
        <v>111</v>
      </c>
      <c r="O31" s="26">
        <v>116</v>
      </c>
      <c r="P31" s="26">
        <f>O31*Q31*L31</f>
        <v>11816.74368</v>
      </c>
      <c r="Q31" s="7">
        <v>1.24</v>
      </c>
      <c r="R31" s="29" t="s">
        <v>112</v>
      </c>
    </row>
    <row r="32" spans="1:18" ht="50.1" customHeight="1" x14ac:dyDescent="0.2">
      <c r="A32" s="3">
        <v>11</v>
      </c>
      <c r="B32" s="3" t="s">
        <v>35</v>
      </c>
      <c r="C32" s="3"/>
      <c r="D32" s="3" t="s">
        <v>36</v>
      </c>
      <c r="E32" s="4">
        <v>1220</v>
      </c>
      <c r="F32" s="3" t="s">
        <v>37</v>
      </c>
      <c r="G32" s="3" t="s">
        <v>38</v>
      </c>
      <c r="H32" s="5">
        <v>3.02</v>
      </c>
      <c r="I32" s="5">
        <v>3684.4</v>
      </c>
      <c r="J32" s="3"/>
      <c r="K32" s="3" t="s">
        <v>36</v>
      </c>
      <c r="L32" s="4">
        <v>1220</v>
      </c>
      <c r="M32" s="3" t="s">
        <v>37</v>
      </c>
      <c r="N32" s="3" t="s">
        <v>38</v>
      </c>
      <c r="O32" s="5">
        <v>3.02</v>
      </c>
      <c r="P32" s="15">
        <f>O32*Q32*L32</f>
        <v>3684.4</v>
      </c>
      <c r="Q32">
        <v>1</v>
      </c>
      <c r="R32" t="s">
        <v>0</v>
      </c>
    </row>
    <row r="33" spans="1:25" s="17" customFormat="1" ht="50.1" customHeight="1" x14ac:dyDescent="0.2">
      <c r="A33" s="3">
        <v>12</v>
      </c>
      <c r="B33" s="13" t="s">
        <v>95</v>
      </c>
      <c r="C33" s="13" t="s">
        <v>96</v>
      </c>
      <c r="D33" s="13"/>
      <c r="E33" s="14">
        <v>14</v>
      </c>
      <c r="F33" s="13" t="s">
        <v>49</v>
      </c>
      <c r="G33" s="13" t="s">
        <v>134</v>
      </c>
      <c r="H33" s="15">
        <v>180</v>
      </c>
      <c r="I33" s="15">
        <v>2620.8000000000002</v>
      </c>
      <c r="J33" s="13" t="s">
        <v>96</v>
      </c>
      <c r="K33" s="13"/>
      <c r="L33" s="14">
        <v>14</v>
      </c>
      <c r="M33" s="13" t="s">
        <v>49</v>
      </c>
      <c r="N33" s="13" t="s">
        <v>134</v>
      </c>
      <c r="O33" s="15">
        <v>180</v>
      </c>
      <c r="P33" s="15">
        <f t="shared" ref="P33:P34" si="4">O33*L33*Q33</f>
        <v>2620.8000000000002</v>
      </c>
      <c r="Q33" s="17">
        <v>1.04</v>
      </c>
      <c r="R33" s="17" t="s">
        <v>0</v>
      </c>
      <c r="S33" s="23"/>
      <c r="T33" s="23"/>
      <c r="U33" s="23"/>
      <c r="W33" s="23"/>
      <c r="X33" s="23"/>
      <c r="Y33" s="23"/>
    </row>
    <row r="34" spans="1:25" s="17" customFormat="1" ht="50.1" customHeight="1" x14ac:dyDescent="0.2">
      <c r="A34" s="3">
        <v>13</v>
      </c>
      <c r="B34" s="13" t="s">
        <v>95</v>
      </c>
      <c r="C34" s="13">
        <v>110</v>
      </c>
      <c r="D34" s="13"/>
      <c r="E34" s="14">
        <v>3</v>
      </c>
      <c r="F34" s="13" t="s">
        <v>49</v>
      </c>
      <c r="G34" s="13" t="s">
        <v>133</v>
      </c>
      <c r="H34" s="15">
        <v>629</v>
      </c>
      <c r="I34" s="15">
        <v>1962.48</v>
      </c>
      <c r="J34" s="13">
        <v>110</v>
      </c>
      <c r="K34" s="13"/>
      <c r="L34" s="14">
        <v>3</v>
      </c>
      <c r="M34" s="13" t="s">
        <v>49</v>
      </c>
      <c r="N34" s="13" t="s">
        <v>133</v>
      </c>
      <c r="O34" s="15">
        <v>629</v>
      </c>
      <c r="P34" s="15">
        <f t="shared" si="4"/>
        <v>1962.48</v>
      </c>
      <c r="Q34" s="17">
        <v>1.04</v>
      </c>
      <c r="R34" s="17" t="s">
        <v>0</v>
      </c>
      <c r="S34" s="22"/>
      <c r="T34" s="23"/>
      <c r="U34" s="23"/>
      <c r="V34" s="23"/>
      <c r="W34" s="23"/>
      <c r="X34" s="23"/>
      <c r="Y34" s="23"/>
    </row>
    <row r="35" spans="1:25" s="7" customFormat="1" ht="50.1" customHeight="1" x14ac:dyDescent="0.2">
      <c r="A35" s="3">
        <v>14</v>
      </c>
      <c r="B35" s="24" t="s">
        <v>97</v>
      </c>
      <c r="C35" s="24"/>
      <c r="D35" s="24" t="s">
        <v>101</v>
      </c>
      <c r="E35" s="25">
        <v>1</v>
      </c>
      <c r="F35" s="24" t="s">
        <v>49</v>
      </c>
      <c r="G35" s="24" t="s">
        <v>132</v>
      </c>
      <c r="H35" s="26">
        <v>2395</v>
      </c>
      <c r="I35" s="26">
        <v>2490.8000000000002</v>
      </c>
      <c r="J35" s="24"/>
      <c r="K35" s="24" t="s">
        <v>101</v>
      </c>
      <c r="L35" s="25">
        <v>1</v>
      </c>
      <c r="M35" s="24" t="s">
        <v>49</v>
      </c>
      <c r="N35" s="24" t="s">
        <v>132</v>
      </c>
      <c r="O35" s="26">
        <v>2395</v>
      </c>
      <c r="P35" s="26">
        <f>O35*L35*Q35</f>
        <v>2490.8000000000002</v>
      </c>
      <c r="Q35" s="7">
        <v>1.04</v>
      </c>
      <c r="R35" s="7" t="s">
        <v>0</v>
      </c>
      <c r="S35" s="27"/>
      <c r="T35" s="27"/>
      <c r="U35" s="28"/>
      <c r="V35" s="27"/>
    </row>
    <row r="36" spans="1:25" s="7" customFormat="1" ht="50.1" customHeight="1" x14ac:dyDescent="0.2">
      <c r="A36" s="3">
        <v>15</v>
      </c>
      <c r="B36" s="24" t="s">
        <v>97</v>
      </c>
      <c r="C36" s="24"/>
      <c r="D36" s="24" t="s">
        <v>103</v>
      </c>
      <c r="E36" s="25">
        <v>1</v>
      </c>
      <c r="F36" s="24" t="s">
        <v>49</v>
      </c>
      <c r="G36" s="24" t="s">
        <v>131</v>
      </c>
      <c r="H36" s="26">
        <v>2418</v>
      </c>
      <c r="I36" s="26">
        <v>2514.7200000000003</v>
      </c>
      <c r="J36" s="24"/>
      <c r="K36" s="24" t="s">
        <v>103</v>
      </c>
      <c r="L36" s="25">
        <v>1</v>
      </c>
      <c r="M36" s="24" t="s">
        <v>49</v>
      </c>
      <c r="N36" s="24" t="s">
        <v>131</v>
      </c>
      <c r="O36" s="26">
        <v>2418</v>
      </c>
      <c r="P36" s="26">
        <f>O36*L36*Q36</f>
        <v>2514.7200000000003</v>
      </c>
      <c r="Q36" s="7">
        <v>1.04</v>
      </c>
      <c r="R36" s="7" t="s">
        <v>0</v>
      </c>
    </row>
    <row r="37" spans="1:25" s="7" customFormat="1" ht="50.1" customHeight="1" x14ac:dyDescent="0.2">
      <c r="A37" s="3">
        <v>16</v>
      </c>
      <c r="B37" s="24" t="s">
        <v>97</v>
      </c>
      <c r="C37" s="24"/>
      <c r="D37" s="24" t="s">
        <v>98</v>
      </c>
      <c r="E37" s="25">
        <v>1</v>
      </c>
      <c r="F37" s="24" t="s">
        <v>49</v>
      </c>
      <c r="G37" s="24" t="s">
        <v>130</v>
      </c>
      <c r="H37" s="26">
        <v>180</v>
      </c>
      <c r="I37" s="26">
        <v>187.20000000000002</v>
      </c>
      <c r="J37" s="24"/>
      <c r="K37" s="24" t="s">
        <v>30</v>
      </c>
      <c r="L37" s="24" t="s">
        <v>30</v>
      </c>
      <c r="M37" s="24" t="s">
        <v>30</v>
      </c>
      <c r="N37" s="24" t="s">
        <v>30</v>
      </c>
      <c r="O37" s="24" t="s">
        <v>30</v>
      </c>
      <c r="P37" s="24" t="s">
        <v>30</v>
      </c>
      <c r="Q37" s="7">
        <v>1.04</v>
      </c>
      <c r="R37" s="7" t="s">
        <v>0</v>
      </c>
      <c r="S37" s="27"/>
      <c r="T37" s="27"/>
      <c r="U37" s="28"/>
      <c r="V37" s="27"/>
    </row>
    <row r="38" spans="1:25" s="7" customFormat="1" ht="50.1" customHeight="1" x14ac:dyDescent="0.2">
      <c r="A38" s="3">
        <v>17</v>
      </c>
      <c r="B38" s="24" t="s">
        <v>97</v>
      </c>
      <c r="C38" s="24"/>
      <c r="D38" s="24" t="s">
        <v>99</v>
      </c>
      <c r="E38" s="25">
        <v>1</v>
      </c>
      <c r="F38" s="24" t="s">
        <v>49</v>
      </c>
      <c r="G38" s="24" t="s">
        <v>128</v>
      </c>
      <c r="H38" s="26">
        <v>366</v>
      </c>
      <c r="I38" s="26">
        <v>380.64</v>
      </c>
      <c r="J38" s="24"/>
      <c r="K38" s="24" t="s">
        <v>99</v>
      </c>
      <c r="L38" s="25">
        <v>1</v>
      </c>
      <c r="M38" s="24" t="s">
        <v>49</v>
      </c>
      <c r="N38" s="24" t="s">
        <v>128</v>
      </c>
      <c r="O38" s="26">
        <v>366</v>
      </c>
      <c r="P38" s="26">
        <f t="shared" ref="P38:P41" si="5">O38*L38*Q38</f>
        <v>380.64</v>
      </c>
      <c r="Q38" s="7">
        <v>1.04</v>
      </c>
      <c r="R38" s="7" t="s">
        <v>0</v>
      </c>
      <c r="S38" s="27"/>
      <c r="T38" s="27"/>
      <c r="U38" s="28"/>
      <c r="V38" s="27"/>
    </row>
    <row r="39" spans="1:25" s="7" customFormat="1" ht="50.1" customHeight="1" x14ac:dyDescent="0.2">
      <c r="A39" s="3">
        <v>18</v>
      </c>
      <c r="B39" s="24" t="s">
        <v>97</v>
      </c>
      <c r="C39" s="24"/>
      <c r="D39" s="24" t="s">
        <v>100</v>
      </c>
      <c r="E39" s="25">
        <v>1</v>
      </c>
      <c r="F39" s="24" t="s">
        <v>49</v>
      </c>
      <c r="G39" s="24" t="s">
        <v>129</v>
      </c>
      <c r="H39" s="26">
        <v>178</v>
      </c>
      <c r="I39" s="26">
        <v>185.12</v>
      </c>
      <c r="J39" s="24"/>
      <c r="K39" s="24" t="s">
        <v>100</v>
      </c>
      <c r="L39" s="25">
        <v>1</v>
      </c>
      <c r="M39" s="24" t="s">
        <v>49</v>
      </c>
      <c r="N39" s="24" t="s">
        <v>129</v>
      </c>
      <c r="O39" s="26">
        <v>178</v>
      </c>
      <c r="P39" s="26">
        <f t="shared" si="5"/>
        <v>185.12</v>
      </c>
      <c r="Q39" s="7">
        <v>1.04</v>
      </c>
      <c r="R39" s="7" t="s">
        <v>0</v>
      </c>
      <c r="S39" s="27"/>
      <c r="T39" s="27"/>
      <c r="U39" s="28"/>
      <c r="V39" s="27"/>
    </row>
    <row r="40" spans="1:25" s="7" customFormat="1" ht="50.1" customHeight="1" x14ac:dyDescent="0.2">
      <c r="A40" s="3">
        <v>19</v>
      </c>
      <c r="B40" s="24" t="s">
        <v>66</v>
      </c>
      <c r="C40" s="24">
        <v>110</v>
      </c>
      <c r="D40" s="24" t="s">
        <v>102</v>
      </c>
      <c r="E40" s="25">
        <v>6</v>
      </c>
      <c r="F40" s="24" t="s">
        <v>44</v>
      </c>
      <c r="G40" s="24" t="s">
        <v>67</v>
      </c>
      <c r="H40" s="26">
        <v>3354</v>
      </c>
      <c r="I40" s="26">
        <v>21935.16</v>
      </c>
      <c r="J40" s="24">
        <v>110</v>
      </c>
      <c r="K40" s="24" t="s">
        <v>102</v>
      </c>
      <c r="L40" s="25">
        <v>6</v>
      </c>
      <c r="M40" s="24" t="s">
        <v>44</v>
      </c>
      <c r="N40" s="24" t="s">
        <v>67</v>
      </c>
      <c r="O40" s="26">
        <v>3354</v>
      </c>
      <c r="P40" s="26">
        <f t="shared" si="5"/>
        <v>21935.16</v>
      </c>
      <c r="Q40" s="7">
        <v>1.0900000000000001</v>
      </c>
      <c r="S40" s="27"/>
      <c r="T40" s="28"/>
      <c r="U40" s="27"/>
      <c r="V40" s="27"/>
    </row>
    <row r="41" spans="1:25" s="31" customFormat="1" ht="50.1" customHeight="1" x14ac:dyDescent="0.2">
      <c r="A41" s="13">
        <v>20</v>
      </c>
      <c r="B41" s="13" t="s">
        <v>66</v>
      </c>
      <c r="C41" s="13">
        <v>110</v>
      </c>
      <c r="D41" s="13" t="s">
        <v>115</v>
      </c>
      <c r="E41" s="14">
        <v>2</v>
      </c>
      <c r="F41" s="13" t="s">
        <v>44</v>
      </c>
      <c r="G41" s="13" t="s">
        <v>116</v>
      </c>
      <c r="H41" s="15">
        <v>1442</v>
      </c>
      <c r="I41" s="15">
        <v>3143.5600000000004</v>
      </c>
      <c r="J41" s="13">
        <v>110</v>
      </c>
      <c r="K41" s="13" t="s">
        <v>115</v>
      </c>
      <c r="L41" s="30">
        <v>2</v>
      </c>
      <c r="M41" s="13" t="s">
        <v>44</v>
      </c>
      <c r="N41" s="13" t="s">
        <v>116</v>
      </c>
      <c r="O41" s="15">
        <v>1442</v>
      </c>
      <c r="P41" s="26">
        <f t="shared" si="5"/>
        <v>3143.5600000000004</v>
      </c>
      <c r="Q41" s="31">
        <v>1.0900000000000001</v>
      </c>
      <c r="R41" s="32" t="s">
        <v>117</v>
      </c>
      <c r="S41" s="22"/>
    </row>
    <row r="42" spans="1:25" s="6" customFormat="1" ht="50.1" customHeight="1" x14ac:dyDescent="0.2">
      <c r="A42" s="3">
        <v>21</v>
      </c>
      <c r="B42" s="13" t="s">
        <v>69</v>
      </c>
      <c r="C42" s="13"/>
      <c r="D42" s="13" t="s">
        <v>70</v>
      </c>
      <c r="E42" s="14">
        <v>1</v>
      </c>
      <c r="F42" s="13" t="s">
        <v>49</v>
      </c>
      <c r="G42" s="13" t="s">
        <v>71</v>
      </c>
      <c r="H42" s="15">
        <v>189</v>
      </c>
      <c r="I42" s="15">
        <v>196.56</v>
      </c>
      <c r="J42" s="13"/>
      <c r="K42" s="13" t="s">
        <v>70</v>
      </c>
      <c r="L42" s="14">
        <v>1</v>
      </c>
      <c r="M42" s="13" t="s">
        <v>49</v>
      </c>
      <c r="N42" s="13" t="s">
        <v>71</v>
      </c>
      <c r="O42" s="15">
        <v>189</v>
      </c>
      <c r="P42" s="15">
        <f t="shared" si="0"/>
        <v>196.56</v>
      </c>
      <c r="Q42" s="6">
        <v>1.04</v>
      </c>
      <c r="R42" s="6" t="s">
        <v>0</v>
      </c>
    </row>
    <row r="43" spans="1:25" s="6" customFormat="1" ht="50.1" customHeight="1" x14ac:dyDescent="0.2">
      <c r="A43" s="3">
        <v>22</v>
      </c>
      <c r="B43" s="13" t="s">
        <v>69</v>
      </c>
      <c r="C43" s="13"/>
      <c r="D43" s="13" t="s">
        <v>72</v>
      </c>
      <c r="E43" s="14">
        <v>2</v>
      </c>
      <c r="F43" s="13" t="s">
        <v>49</v>
      </c>
      <c r="G43" s="13" t="s">
        <v>73</v>
      </c>
      <c r="H43" s="15">
        <v>641</v>
      </c>
      <c r="I43" s="15">
        <v>1333.28</v>
      </c>
      <c r="J43" s="13"/>
      <c r="K43" s="13" t="s">
        <v>72</v>
      </c>
      <c r="L43" s="14">
        <v>2</v>
      </c>
      <c r="M43" s="13" t="s">
        <v>49</v>
      </c>
      <c r="N43" s="13" t="s">
        <v>73</v>
      </c>
      <c r="O43" s="15">
        <v>641</v>
      </c>
      <c r="P43" s="15">
        <f t="shared" si="0"/>
        <v>1333.28</v>
      </c>
      <c r="Q43" s="6">
        <v>1.04</v>
      </c>
      <c r="R43" s="6" t="s">
        <v>0</v>
      </c>
    </row>
    <row r="44" spans="1:25" s="6" customFormat="1" ht="50.1" customHeight="1" x14ac:dyDescent="0.2">
      <c r="A44" s="13">
        <v>23</v>
      </c>
      <c r="B44" s="13" t="s">
        <v>69</v>
      </c>
      <c r="C44" s="13"/>
      <c r="D44" s="13" t="s">
        <v>74</v>
      </c>
      <c r="E44" s="14">
        <v>15</v>
      </c>
      <c r="F44" s="13" t="s">
        <v>49</v>
      </c>
      <c r="G44" s="13" t="s">
        <v>75</v>
      </c>
      <c r="H44" s="15">
        <v>137</v>
      </c>
      <c r="I44" s="15">
        <v>2137.2000000000003</v>
      </c>
      <c r="J44" s="13"/>
      <c r="K44" s="13" t="s">
        <v>74</v>
      </c>
      <c r="L44" s="14">
        <v>15</v>
      </c>
      <c r="M44" s="13" t="s">
        <v>49</v>
      </c>
      <c r="N44" s="13" t="s">
        <v>75</v>
      </c>
      <c r="O44" s="15">
        <v>137</v>
      </c>
      <c r="P44" s="15">
        <f t="shared" si="0"/>
        <v>2137.2000000000003</v>
      </c>
      <c r="Q44" s="6">
        <v>1.04</v>
      </c>
      <c r="R44" s="6" t="s">
        <v>0</v>
      </c>
    </row>
    <row r="45" spans="1:25" s="6" customFormat="1" ht="50.1" customHeight="1" x14ac:dyDescent="0.2">
      <c r="A45" s="3">
        <v>24</v>
      </c>
      <c r="B45" s="13" t="s">
        <v>69</v>
      </c>
      <c r="C45" s="13"/>
      <c r="D45" s="13" t="s">
        <v>76</v>
      </c>
      <c r="E45" s="14">
        <v>4</v>
      </c>
      <c r="F45" s="13" t="s">
        <v>49</v>
      </c>
      <c r="G45" s="13" t="s">
        <v>77</v>
      </c>
      <c r="H45" s="15">
        <v>116</v>
      </c>
      <c r="I45" s="15">
        <v>482.56</v>
      </c>
      <c r="J45" s="13"/>
      <c r="K45" s="13" t="s">
        <v>76</v>
      </c>
      <c r="L45" s="14">
        <v>4</v>
      </c>
      <c r="M45" s="13" t="s">
        <v>49</v>
      </c>
      <c r="N45" s="13" t="s">
        <v>77</v>
      </c>
      <c r="O45" s="15">
        <v>116</v>
      </c>
      <c r="P45" s="15">
        <f t="shared" si="0"/>
        <v>482.56</v>
      </c>
      <c r="Q45" s="6">
        <v>1.04</v>
      </c>
      <c r="R45" s="6" t="s">
        <v>0</v>
      </c>
    </row>
    <row r="46" spans="1:25" s="6" customFormat="1" ht="50.1" customHeight="1" x14ac:dyDescent="0.2">
      <c r="A46" s="3">
        <v>25</v>
      </c>
      <c r="B46" s="13" t="s">
        <v>69</v>
      </c>
      <c r="C46" s="13"/>
      <c r="D46" s="13" t="s">
        <v>78</v>
      </c>
      <c r="E46" s="14">
        <v>323.55</v>
      </c>
      <c r="F46" s="13" t="s">
        <v>49</v>
      </c>
      <c r="G46" s="13" t="s">
        <v>79</v>
      </c>
      <c r="H46" s="15">
        <v>1.3</v>
      </c>
      <c r="I46" s="15">
        <v>437.43960000000004</v>
      </c>
      <c r="J46" s="13"/>
      <c r="K46" s="13" t="s">
        <v>78</v>
      </c>
      <c r="L46" s="14">
        <v>323.55</v>
      </c>
      <c r="M46" s="13" t="s">
        <v>49</v>
      </c>
      <c r="N46" s="13" t="s">
        <v>79</v>
      </c>
      <c r="O46" s="15">
        <v>1.3</v>
      </c>
      <c r="P46" s="15">
        <f t="shared" si="0"/>
        <v>437.43960000000004</v>
      </c>
      <c r="Q46" s="6">
        <v>1.04</v>
      </c>
      <c r="R46" s="6" t="s">
        <v>0</v>
      </c>
    </row>
    <row r="47" spans="1:25" s="6" customFormat="1" ht="50.1" customHeight="1" x14ac:dyDescent="0.2">
      <c r="A47" s="13">
        <v>26</v>
      </c>
      <c r="B47" s="13" t="s">
        <v>69</v>
      </c>
      <c r="C47" s="13"/>
      <c r="D47" s="13" t="s">
        <v>80</v>
      </c>
      <c r="E47" s="14">
        <v>145</v>
      </c>
      <c r="F47" s="13" t="s">
        <v>49</v>
      </c>
      <c r="G47" s="13" t="s">
        <v>81</v>
      </c>
      <c r="H47" s="15">
        <v>5.5</v>
      </c>
      <c r="I47" s="15">
        <v>829.40000000000009</v>
      </c>
      <c r="J47" s="13"/>
      <c r="K47" s="13" t="s">
        <v>80</v>
      </c>
      <c r="L47" s="14">
        <v>145</v>
      </c>
      <c r="M47" s="13" t="s">
        <v>49</v>
      </c>
      <c r="N47" s="13" t="s">
        <v>81</v>
      </c>
      <c r="O47" s="15">
        <v>5.5</v>
      </c>
      <c r="P47" s="15">
        <f t="shared" si="0"/>
        <v>829.40000000000009</v>
      </c>
      <c r="Q47" s="6">
        <v>1.04</v>
      </c>
      <c r="R47" s="6" t="s">
        <v>0</v>
      </c>
    </row>
    <row r="48" spans="1:25" s="6" customFormat="1" ht="50.1" customHeight="1" x14ac:dyDescent="0.2">
      <c r="A48" s="3">
        <v>27</v>
      </c>
      <c r="B48" s="13" t="s">
        <v>82</v>
      </c>
      <c r="C48" s="13"/>
      <c r="D48" s="13" t="s">
        <v>83</v>
      </c>
      <c r="E48" s="14">
        <v>1</v>
      </c>
      <c r="F48" s="13" t="s">
        <v>44</v>
      </c>
      <c r="G48" s="13" t="s">
        <v>84</v>
      </c>
      <c r="H48" s="15">
        <v>177</v>
      </c>
      <c r="I48" s="15">
        <v>189.39000000000001</v>
      </c>
      <c r="J48" s="13"/>
      <c r="K48" s="13" t="s">
        <v>83</v>
      </c>
      <c r="L48" s="14">
        <v>1</v>
      </c>
      <c r="M48" s="13" t="s">
        <v>44</v>
      </c>
      <c r="N48" s="13" t="s">
        <v>84</v>
      </c>
      <c r="O48" s="15">
        <v>177</v>
      </c>
      <c r="P48" s="15">
        <f t="shared" si="0"/>
        <v>189.39000000000001</v>
      </c>
      <c r="Q48" s="6">
        <v>1.07</v>
      </c>
      <c r="R48" s="6" t="s">
        <v>0</v>
      </c>
    </row>
    <row r="49" spans="1:18" s="6" customFormat="1" ht="49.5" customHeight="1" x14ac:dyDescent="0.2">
      <c r="A49" s="3">
        <v>28</v>
      </c>
      <c r="B49" s="13" t="s">
        <v>85</v>
      </c>
      <c r="C49" s="13"/>
      <c r="D49" s="13" t="s">
        <v>86</v>
      </c>
      <c r="E49" s="14">
        <v>1</v>
      </c>
      <c r="F49" s="13" t="s">
        <v>44</v>
      </c>
      <c r="G49" s="13" t="s">
        <v>87</v>
      </c>
      <c r="H49" s="15">
        <v>3572</v>
      </c>
      <c r="I49" s="15">
        <v>4429.28</v>
      </c>
      <c r="J49" s="13"/>
      <c r="K49" s="13" t="s">
        <v>86</v>
      </c>
      <c r="L49" s="14">
        <v>1</v>
      </c>
      <c r="M49" s="13" t="s">
        <v>44</v>
      </c>
      <c r="N49" s="13" t="s">
        <v>87</v>
      </c>
      <c r="O49" s="15">
        <v>3572</v>
      </c>
      <c r="P49" s="15">
        <f t="shared" si="0"/>
        <v>4429.28</v>
      </c>
      <c r="Q49" s="6">
        <v>1.24</v>
      </c>
      <c r="R49" s="6" t="s">
        <v>0</v>
      </c>
    </row>
    <row r="50" spans="1:18" s="17" customFormat="1" ht="50.1" customHeight="1" x14ac:dyDescent="0.2">
      <c r="A50" s="13">
        <v>29</v>
      </c>
      <c r="B50" s="13" t="s">
        <v>93</v>
      </c>
      <c r="C50" s="13"/>
      <c r="D50" s="13" t="s">
        <v>120</v>
      </c>
      <c r="E50" s="14">
        <v>1</v>
      </c>
      <c r="F50" s="13" t="s">
        <v>68</v>
      </c>
      <c r="G50" s="13" t="s">
        <v>94</v>
      </c>
      <c r="H50" s="15">
        <v>7500</v>
      </c>
      <c r="I50" s="15">
        <v>7500</v>
      </c>
      <c r="J50" s="13"/>
      <c r="K50" s="13" t="s">
        <v>120</v>
      </c>
      <c r="L50" s="14">
        <v>1</v>
      </c>
      <c r="M50" s="13" t="s">
        <v>68</v>
      </c>
      <c r="N50" s="13" t="s">
        <v>94</v>
      </c>
      <c r="O50" s="15">
        <v>7500</v>
      </c>
      <c r="P50" s="15">
        <f>O50*Q50*L50</f>
        <v>7500</v>
      </c>
      <c r="Q50" s="17">
        <v>1</v>
      </c>
      <c r="R50" s="20">
        <f>SUM(P28:P49)+P24</f>
        <v>108832.68327999998</v>
      </c>
    </row>
    <row r="51" spans="1:18" ht="60" x14ac:dyDescent="0.2">
      <c r="A51" s="3">
        <v>30</v>
      </c>
      <c r="B51" s="16" t="s">
        <v>29</v>
      </c>
      <c r="C51" s="3" t="s">
        <v>0</v>
      </c>
      <c r="D51" s="3" t="s">
        <v>0</v>
      </c>
      <c r="E51" s="4" t="s">
        <v>0</v>
      </c>
      <c r="F51" s="3" t="s">
        <v>0</v>
      </c>
      <c r="G51" s="3" t="s">
        <v>0</v>
      </c>
      <c r="H51" s="5" t="s">
        <v>0</v>
      </c>
      <c r="I51" s="5">
        <v>273105.56328</v>
      </c>
      <c r="J51" s="3" t="s">
        <v>0</v>
      </c>
      <c r="K51" s="3" t="s">
        <v>0</v>
      </c>
      <c r="L51" s="4" t="s">
        <v>0</v>
      </c>
      <c r="M51" s="3" t="s">
        <v>0</v>
      </c>
      <c r="N51" s="3" t="s">
        <v>0</v>
      </c>
      <c r="O51" s="5" t="s">
        <v>0</v>
      </c>
      <c r="P51" s="5">
        <f>SUM(P20:P50)</f>
        <v>272918.36327999999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5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5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6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4.25" customHeight="1" x14ac:dyDescent="0.2">
      <c r="A8" s="57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21.75" customHeight="1" x14ac:dyDescent="0.2">
      <c r="A9" s="58" t="s">
        <v>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8" t="s">
        <v>8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6" t="s">
        <v>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8" t="s">
        <v>10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5" t="s">
        <v>45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60" t="s">
        <v>12</v>
      </c>
      <c r="B15" s="60" t="s">
        <v>13</v>
      </c>
      <c r="C15" s="60" t="s">
        <v>14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15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30" customHeight="1" x14ac:dyDescent="0.2">
      <c r="A16" s="60" t="s">
        <v>0</v>
      </c>
      <c r="B16" s="60" t="s">
        <v>0</v>
      </c>
      <c r="C16" s="60" t="s">
        <v>16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05.11.2019 № 392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17</v>
      </c>
      <c r="D17" s="60" t="s">
        <v>0</v>
      </c>
      <c r="E17" s="60" t="s">
        <v>0</v>
      </c>
      <c r="F17" s="60" t="s">
        <v>0</v>
      </c>
      <c r="G17" s="60" t="s">
        <v>18</v>
      </c>
      <c r="H17" s="60" t="s">
        <v>0</v>
      </c>
      <c r="I17" s="60" t="s">
        <v>0</v>
      </c>
      <c r="J17" s="60" t="s">
        <v>19</v>
      </c>
      <c r="K17" s="60" t="s">
        <v>0</v>
      </c>
      <c r="L17" s="60" t="s">
        <v>0</v>
      </c>
      <c r="M17" s="60" t="s">
        <v>0</v>
      </c>
      <c r="N17" s="60" t="s">
        <v>18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5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6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4.25" customHeight="1" x14ac:dyDescent="0.2">
      <c r="A8" s="57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22.5" customHeight="1" x14ac:dyDescent="0.2">
      <c r="A9" s="58" t="s">
        <v>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8" t="s">
        <v>8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6" t="s">
        <v>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8" t="s">
        <v>10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5" t="s">
        <v>46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60" t="s">
        <v>12</v>
      </c>
      <c r="B15" s="60" t="s">
        <v>13</v>
      </c>
      <c r="C15" s="60" t="s">
        <v>14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15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30" customHeight="1" x14ac:dyDescent="0.2">
      <c r="A16" s="60" t="s">
        <v>0</v>
      </c>
      <c r="B16" s="60" t="s">
        <v>0</v>
      </c>
      <c r="C16" s="60" t="s">
        <v>16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05.11.2019 № 392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17</v>
      </c>
      <c r="D17" s="60" t="s">
        <v>0</v>
      </c>
      <c r="E17" s="60" t="s">
        <v>0</v>
      </c>
      <c r="F17" s="60" t="s">
        <v>0</v>
      </c>
      <c r="G17" s="60" t="s">
        <v>18</v>
      </c>
      <c r="H17" s="60" t="s">
        <v>0</v>
      </c>
      <c r="I17" s="60" t="s">
        <v>0</v>
      </c>
      <c r="J17" s="60" t="s">
        <v>19</v>
      </c>
      <c r="K17" s="60" t="s">
        <v>0</v>
      </c>
      <c r="L17" s="60" t="s">
        <v>0</v>
      </c>
      <c r="M17" s="60" t="s">
        <v>0</v>
      </c>
      <c r="N17" s="60" t="s">
        <v>18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5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6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4.25" customHeight="1" x14ac:dyDescent="0.2">
      <c r="A8" s="57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23.25" customHeight="1" x14ac:dyDescent="0.2">
      <c r="A9" s="59" t="s">
        <v>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9" t="s">
        <v>8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6" t="s">
        <v>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8" t="s">
        <v>10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5" t="s">
        <v>47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60" t="s">
        <v>12</v>
      </c>
      <c r="B15" s="60" t="s">
        <v>13</v>
      </c>
      <c r="C15" s="60" t="s">
        <v>14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15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30" customHeight="1" x14ac:dyDescent="0.2">
      <c r="A16" s="60" t="s">
        <v>0</v>
      </c>
      <c r="B16" s="60" t="s">
        <v>0</v>
      </c>
      <c r="C16" s="60" t="s">
        <v>16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05.11.2019 № 392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17</v>
      </c>
      <c r="D17" s="60" t="s">
        <v>0</v>
      </c>
      <c r="E17" s="60" t="s">
        <v>0</v>
      </c>
      <c r="F17" s="60" t="s">
        <v>0</v>
      </c>
      <c r="G17" s="60" t="s">
        <v>18</v>
      </c>
      <c r="H17" s="60" t="s">
        <v>0</v>
      </c>
      <c r="I17" s="60" t="s">
        <v>0</v>
      </c>
      <c r="J17" s="60" t="s">
        <v>19</v>
      </c>
      <c r="K17" s="60" t="s">
        <v>0</v>
      </c>
      <c r="L17" s="60" t="s">
        <v>0</v>
      </c>
      <c r="M17" s="60" t="s">
        <v>0</v>
      </c>
      <c r="N17" s="60" t="s">
        <v>18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5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6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4.25" customHeight="1" x14ac:dyDescent="0.2">
      <c r="A8" s="57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21.75" customHeight="1" x14ac:dyDescent="0.2">
      <c r="A9" s="58" t="s">
        <v>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8" t="s">
        <v>8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6" t="s">
        <v>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8" t="s">
        <v>10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5" t="s">
        <v>48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60" t="s">
        <v>12</v>
      </c>
      <c r="B15" s="60" t="s">
        <v>13</v>
      </c>
      <c r="C15" s="60" t="s">
        <v>14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15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30" customHeight="1" x14ac:dyDescent="0.2">
      <c r="A16" s="60" t="s">
        <v>0</v>
      </c>
      <c r="B16" s="60" t="s">
        <v>0</v>
      </c>
      <c r="C16" s="60" t="s">
        <v>16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05.11.2019 № 392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17</v>
      </c>
      <c r="D17" s="60" t="s">
        <v>0</v>
      </c>
      <c r="E17" s="60" t="s">
        <v>0</v>
      </c>
      <c r="F17" s="60" t="s">
        <v>0</v>
      </c>
      <c r="G17" s="60" t="s">
        <v>18</v>
      </c>
      <c r="H17" s="60" t="s">
        <v>0</v>
      </c>
      <c r="I17" s="60" t="s">
        <v>0</v>
      </c>
      <c r="J17" s="60" t="s">
        <v>19</v>
      </c>
      <c r="K17" s="60" t="s">
        <v>0</v>
      </c>
      <c r="L17" s="60" t="s">
        <v>0</v>
      </c>
      <c r="M17" s="60" t="s">
        <v>0</v>
      </c>
      <c r="N17" s="60" t="s">
        <v>18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21"/>
  <sheetViews>
    <sheetView tabSelected="1" showOutlineSymbols="0" showWhiteSpace="0" topLeftCell="A4" zoomScale="85" zoomScaleNormal="85" workbookViewId="0">
      <selection activeCell="H4" sqref="H1:W1048576"/>
    </sheetView>
  </sheetViews>
  <sheetFormatPr defaultRowHeight="14.25" x14ac:dyDescent="0.2"/>
  <cols>
    <col min="1" max="1" width="10" style="34" bestFit="1" customWidth="1"/>
    <col min="2" max="2" width="25" style="34" bestFit="1" customWidth="1"/>
    <col min="3" max="3" width="18.75" style="34" customWidth="1"/>
    <col min="4" max="4" width="4.25" style="34" customWidth="1"/>
    <col min="5" max="5" width="9.125" style="34" customWidth="1"/>
    <col min="6" max="6" width="29.375" style="34" customWidth="1"/>
    <col min="7" max="7" width="11.5" style="34" customWidth="1"/>
    <col min="8" max="23" width="9" style="34" hidden="1" customWidth="1"/>
    <col min="24" max="25" width="9.875" style="34" bestFit="1" customWidth="1"/>
    <col min="26" max="16384" width="9" style="34"/>
  </cols>
  <sheetData>
    <row r="1" spans="1:25" x14ac:dyDescent="0.2">
      <c r="A1" s="34" t="s">
        <v>50</v>
      </c>
    </row>
    <row r="2" spans="1:25" ht="45" x14ac:dyDescent="0.2">
      <c r="A2" s="35" t="s">
        <v>12</v>
      </c>
      <c r="B2" s="35" t="s">
        <v>51</v>
      </c>
      <c r="C2" s="64" t="s">
        <v>14</v>
      </c>
      <c r="D2" s="65"/>
      <c r="E2" s="66"/>
      <c r="F2" s="36" t="s">
        <v>15</v>
      </c>
      <c r="G2" s="37"/>
    </row>
    <row r="3" spans="1:25" ht="135" x14ac:dyDescent="0.25">
      <c r="A3" s="35">
        <v>1</v>
      </c>
      <c r="B3" s="35" t="s">
        <v>52</v>
      </c>
      <c r="C3" s="61">
        <f>т2!I51</f>
        <v>273105.56328</v>
      </c>
      <c r="D3" s="62"/>
      <c r="E3" s="63"/>
      <c r="F3" s="38"/>
      <c r="G3" s="23"/>
      <c r="Y3" s="39"/>
    </row>
    <row r="4" spans="1:25" ht="15.75" x14ac:dyDescent="0.2">
      <c r="A4" s="35">
        <v>2</v>
      </c>
      <c r="B4" s="35" t="s">
        <v>53</v>
      </c>
      <c r="C4" s="61">
        <f>C3*20%</f>
        <v>54621.112656000005</v>
      </c>
      <c r="D4" s="62"/>
      <c r="E4" s="63"/>
      <c r="F4" s="38"/>
      <c r="G4" s="23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35">
        <v>3</v>
      </c>
      <c r="B5" s="35" t="s">
        <v>54</v>
      </c>
      <c r="C5" s="61">
        <f>C4+C3</f>
        <v>327726.67593600001</v>
      </c>
      <c r="D5" s="62"/>
      <c r="E5" s="63"/>
      <c r="F5" s="40"/>
      <c r="G5" s="41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33">
        <v>104.7</v>
      </c>
      <c r="T5" s="33">
        <v>104.7</v>
      </c>
      <c r="U5" s="33">
        <v>104.7</v>
      </c>
      <c r="V5" s="33">
        <v>104.7</v>
      </c>
      <c r="W5" s="33">
        <v>104.7</v>
      </c>
    </row>
    <row r="6" spans="1:25" ht="60" x14ac:dyDescent="0.2">
      <c r="A6" s="35">
        <v>4</v>
      </c>
      <c r="B6" s="35" t="s">
        <v>55</v>
      </c>
      <c r="C6" s="61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379454.50304503512</v>
      </c>
      <c r="D6" s="62"/>
      <c r="E6" s="63"/>
      <c r="F6" s="40"/>
      <c r="G6" s="41"/>
    </row>
    <row r="7" spans="1:25" ht="75" x14ac:dyDescent="0.2">
      <c r="A7" s="35">
        <v>5</v>
      </c>
      <c r="B7" s="35" t="s">
        <v>56</v>
      </c>
      <c r="C7" s="67">
        <v>0</v>
      </c>
      <c r="D7" s="68"/>
      <c r="E7" s="69"/>
      <c r="F7" s="38"/>
      <c r="G7" s="23"/>
      <c r="H7" s="21">
        <f>C5/1000</f>
        <v>327.72667593599999</v>
      </c>
      <c r="I7" s="21">
        <f>C18</f>
        <v>379.4545030450351</v>
      </c>
      <c r="X7" s="21"/>
    </row>
    <row r="8" spans="1:25" ht="45" x14ac:dyDescent="0.2">
      <c r="A8" s="35">
        <v>6</v>
      </c>
      <c r="B8" s="35" t="s">
        <v>57</v>
      </c>
      <c r="C8" s="61">
        <f>C5-C7</f>
        <v>327726.67593600001</v>
      </c>
      <c r="D8" s="62"/>
      <c r="E8" s="63"/>
      <c r="F8" s="38"/>
      <c r="G8" s="23"/>
    </row>
    <row r="9" spans="1:25" ht="90" x14ac:dyDescent="0.25">
      <c r="A9" s="35">
        <v>7</v>
      </c>
      <c r="B9" s="35" t="s">
        <v>58</v>
      </c>
      <c r="C9" s="61">
        <f>SUM(C10:E15)</f>
        <v>293582.69199999998</v>
      </c>
      <c r="D9" s="62"/>
      <c r="E9" s="63"/>
      <c r="F9" s="42"/>
      <c r="G9" s="43"/>
      <c r="X9" s="44"/>
    </row>
    <row r="10" spans="1:25" ht="15" x14ac:dyDescent="0.2">
      <c r="A10" s="35">
        <v>7.1</v>
      </c>
      <c r="B10" s="35" t="s">
        <v>59</v>
      </c>
      <c r="C10" s="61">
        <v>2395.30683</v>
      </c>
      <c r="D10" s="62"/>
      <c r="E10" s="63"/>
      <c r="F10" s="38"/>
      <c r="G10" s="23"/>
    </row>
    <row r="11" spans="1:25" ht="15" x14ac:dyDescent="0.2">
      <c r="A11" s="35">
        <v>7.2</v>
      </c>
      <c r="B11" s="35" t="s">
        <v>60</v>
      </c>
      <c r="C11" s="61">
        <v>2295</v>
      </c>
      <c r="D11" s="62"/>
      <c r="E11" s="63"/>
      <c r="F11" s="45"/>
      <c r="G11" s="46"/>
    </row>
    <row r="12" spans="1:25" ht="15" x14ac:dyDescent="0.2">
      <c r="A12" s="35">
        <v>7.3</v>
      </c>
      <c r="B12" s="35" t="s">
        <v>61</v>
      </c>
      <c r="C12" s="61">
        <f>H13*1000</f>
        <v>288852.58516999998</v>
      </c>
      <c r="D12" s="62"/>
      <c r="E12" s="63"/>
      <c r="F12" s="45"/>
      <c r="G12" s="46"/>
    </row>
    <row r="13" spans="1:25" ht="15.75" x14ac:dyDescent="0.25">
      <c r="A13" s="35">
        <v>7.4</v>
      </c>
      <c r="B13" s="35" t="s">
        <v>121</v>
      </c>
      <c r="C13" s="61">
        <f>I13*1000</f>
        <v>39.800000000000004</v>
      </c>
      <c r="D13" s="62"/>
      <c r="E13" s="63"/>
      <c r="F13" s="38"/>
      <c r="G13" s="23"/>
      <c r="H13" s="47">
        <v>288.85258517</v>
      </c>
      <c r="I13" s="48">
        <v>3.9800000000000002E-2</v>
      </c>
      <c r="J13" s="48">
        <v>0</v>
      </c>
      <c r="K13" s="48">
        <v>0</v>
      </c>
    </row>
    <row r="14" spans="1:25" ht="15" x14ac:dyDescent="0.2">
      <c r="A14" s="35">
        <v>7.5</v>
      </c>
      <c r="B14" s="35" t="s">
        <v>122</v>
      </c>
      <c r="C14" s="61">
        <f>J13*1000</f>
        <v>0</v>
      </c>
      <c r="D14" s="62"/>
      <c r="E14" s="63"/>
      <c r="F14" s="38"/>
      <c r="G14" s="23"/>
    </row>
    <row r="15" spans="1:25" ht="15" x14ac:dyDescent="0.2">
      <c r="A15" s="35">
        <v>7.6</v>
      </c>
      <c r="B15" s="35" t="s">
        <v>123</v>
      </c>
      <c r="C15" s="61">
        <f>K13*1000</f>
        <v>0</v>
      </c>
      <c r="D15" s="62"/>
      <c r="E15" s="63"/>
      <c r="F15" s="38"/>
      <c r="G15" s="23"/>
      <c r="H15" s="34">
        <v>288.85258517</v>
      </c>
      <c r="I15" s="34">
        <v>0</v>
      </c>
      <c r="J15" s="34">
        <v>0</v>
      </c>
      <c r="K15" s="34">
        <v>-0.29023330000000003</v>
      </c>
      <c r="L15" s="34">
        <v>289.14281847000001</v>
      </c>
      <c r="M15" s="34">
        <v>3.9800000000000002E-2</v>
      </c>
    </row>
    <row r="16" spans="1:25" ht="15" x14ac:dyDescent="0.2">
      <c r="A16" s="35">
        <v>7.7</v>
      </c>
      <c r="B16" s="35" t="s">
        <v>135</v>
      </c>
      <c r="C16" s="61">
        <v>0</v>
      </c>
      <c r="D16" s="62"/>
      <c r="E16" s="63"/>
      <c r="F16" s="38"/>
      <c r="G16" s="23"/>
    </row>
    <row r="17" spans="1:26" ht="15" x14ac:dyDescent="0.2">
      <c r="A17" s="35">
        <v>7.8</v>
      </c>
      <c r="B17" s="35" t="s">
        <v>136</v>
      </c>
      <c r="C17" s="61">
        <v>0</v>
      </c>
      <c r="D17" s="62"/>
      <c r="E17" s="63"/>
      <c r="F17" s="38"/>
      <c r="G17" s="23"/>
    </row>
    <row r="18" spans="1:26" ht="75" x14ac:dyDescent="0.2">
      <c r="A18" s="35">
        <v>8</v>
      </c>
      <c r="B18" s="35" t="s">
        <v>62</v>
      </c>
      <c r="C18" s="61">
        <f>C6/1000</f>
        <v>379.4545030450351</v>
      </c>
      <c r="D18" s="62"/>
      <c r="E18" s="63"/>
      <c r="F18" s="38"/>
      <c r="G18" s="23"/>
    </row>
    <row r="19" spans="1:26" ht="105" x14ac:dyDescent="0.2">
      <c r="A19" s="35">
        <v>9</v>
      </c>
      <c r="B19" s="35" t="s">
        <v>63</v>
      </c>
      <c r="C19" s="61">
        <v>0</v>
      </c>
      <c r="D19" s="62"/>
      <c r="E19" s="63"/>
      <c r="F19" s="49"/>
      <c r="G19" s="2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50"/>
    </row>
    <row r="20" spans="1:26" ht="30" x14ac:dyDescent="0.2">
      <c r="A20" s="35">
        <v>10</v>
      </c>
      <c r="B20" s="35" t="s">
        <v>64</v>
      </c>
      <c r="C20" s="61">
        <f>(C19+C18)*1000</f>
        <v>379454.50304503512</v>
      </c>
      <c r="D20" s="62"/>
      <c r="E20" s="63"/>
      <c r="F20" s="38"/>
      <c r="G20" s="23"/>
      <c r="X20" s="21"/>
      <c r="Y20" s="51"/>
      <c r="Z20" s="12"/>
    </row>
    <row r="21" spans="1:26" x14ac:dyDescent="0.2">
      <c r="X21" s="21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2019-10-15T11:25:10Z</cp:lastPrinted>
  <dcterms:created xsi:type="dcterms:W3CDTF">2019-03-21T07:34:21Z</dcterms:created>
  <dcterms:modified xsi:type="dcterms:W3CDTF">2021-03-02T11:01:33Z</dcterms:modified>
</cp:coreProperties>
</file>