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3579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A11" i="1"/>
  <c r="C3" i="8"/>
  <c r="C4" i="8" s="1"/>
  <c r="C5" i="8" s="1"/>
  <c r="H7" i="8" s="1"/>
  <c r="C15" i="8"/>
  <c r="C14" i="8"/>
  <c r="C9" i="8" s="1"/>
  <c r="C13" i="8"/>
  <c r="I22" i="5"/>
  <c r="I21" i="5"/>
  <c r="I20" i="5"/>
  <c r="I27" i="5"/>
  <c r="I23" i="5"/>
  <c r="I24" i="5"/>
  <c r="I25" i="5"/>
  <c r="I26" i="5"/>
  <c r="I22" i="3"/>
  <c r="I21" i="3"/>
  <c r="I20" i="3"/>
  <c r="C8" i="8" l="1"/>
  <c r="C6" i="8"/>
  <c r="C18" i="8" s="1"/>
  <c r="A11" i="6"/>
  <c r="A11" i="5"/>
  <c r="A11" i="4"/>
  <c r="A11" i="3"/>
  <c r="A11" i="2"/>
  <c r="C20" i="8" l="1"/>
  <c r="I7" i="8"/>
  <c r="J16" i="6"/>
  <c r="J16" i="5"/>
  <c r="J16" i="4"/>
  <c r="J16" i="3"/>
  <c r="J16" i="2"/>
</calcChain>
</file>

<file path=xl/sharedStrings.xml><?xml version="1.0" encoding="utf-8"?>
<sst xmlns="http://schemas.openxmlformats.org/spreadsheetml/2006/main" count="872" uniqueCount="84">
  <si>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</si>
  <si>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</si>
  <si>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</si>
  <si>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</si>
  <si>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</si>
  <si>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</si>
  <si>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</si>
  <si>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Строительство КТПн 10/0,4 кВ, 4-х КЛ 10 кВ от КТПн, 3-х КЛ 1 кВ от КТПн до 2-х РЩ по ул.Спортивная в г.Калининграде</t>
  </si>
  <si>
    <t>Идентификатор инвестиционного проекта: H_3579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</si>
  <si>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</si>
  <si>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</si>
  <si>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</si>
  <si>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</si>
  <si>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</si>
  <si>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</si>
  <si>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</si>
  <si>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</si>
  <si>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</si>
  <si>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</si>
  <si>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</si>
  <si>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</si>
  <si>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</si>
  <si>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</si>
  <si>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</si>
  <si>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</si>
  <si>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</si>
  <si>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</si>
  <si>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</si>
  <si>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</si>
  <si>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</si>
  <si>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</si>
  <si>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</si>
  <si>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УНЦ КТП  блочного типа (бетонные, сэндвич-панели) 6-20 кВ </t>
  </si>
  <si>
    <t>2 т-р 400 кВА</t>
  </si>
  <si>
    <t>1 ед.</t>
  </si>
  <si>
    <t xml:space="preserve">Затраты на проектно-изыскательские работы для отдельных элементов электрических сетей </t>
  </si>
  <si>
    <t>от 6 до 10,10</t>
  </si>
  <si>
    <t>1 объект</t>
  </si>
  <si>
    <t>П6-07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</si>
  <si>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</si>
  <si>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</si>
  <si>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 xml:space="preserve">УНЦ КЛ 6-500 кВ (с алюминиевой жилой) </t>
  </si>
  <si>
    <t>240 мм2, алюминий</t>
  </si>
  <si>
    <t xml:space="preserve">1 км </t>
  </si>
  <si>
    <t xml:space="preserve">УНЦ на устройство траншеи КЛ и восстановление благоустройства по трассе </t>
  </si>
  <si>
    <t>1 км по трассе</t>
  </si>
  <si>
    <t xml:space="preserve">Затраты на проектно-изыскательские работы по КЛ </t>
  </si>
  <si>
    <t>П5-01</t>
  </si>
  <si>
    <t xml:space="preserve">УНЦ КЛ 0,4 кВ </t>
  </si>
  <si>
    <t>50 мм2, алюминий, 4 жилы</t>
  </si>
  <si>
    <t>240 мм2, алюминий, 4 жилы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</si>
  <si>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</si>
  <si>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</si>
  <si>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</si>
  <si>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</si>
  <si>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</si>
  <si>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</si>
  <si>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</si>
  <si>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</si>
  <si>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</si>
  <si>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</si>
  <si>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</si>
  <si>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</si>
  <si>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</si>
  <si>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</si>
  <si>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</si>
  <si>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</si>
  <si>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</si>
  <si>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две цепи КЛ благоустройство по трассе с учетом восстановления газонов</t>
  </si>
  <si>
    <t>одна цепь КЛ благоустройство по трассе с учетом восстановления газонов</t>
  </si>
  <si>
    <t>Б2-01-3</t>
  </si>
  <si>
    <t>Б2-01-4</t>
  </si>
  <si>
    <t>К3-04-1</t>
  </si>
  <si>
    <t>К3-10-1</t>
  </si>
  <si>
    <t>Б2-02-4</t>
  </si>
  <si>
    <t>К1-08-2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</si>
  <si>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t>
  </si>
  <si>
    <t>Э3-07-2</t>
  </si>
  <si>
    <t>0,4;10</t>
  </si>
  <si>
    <t>2022г.</t>
  </si>
  <si>
    <t>2023г.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</si>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</sst>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"/>
    <numFmt numFmtId="168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66" fontId="7" fillId="0" borderId="2" xfId="1" applyNumberFormat="1" applyFont="1" applyBorder="1" applyAlignment="1">
      <alignment horizontal="center" vertical="center" wrapText="1"/>
    </xf>
    <xf numFmtId="167" fontId="8" fillId="0" borderId="3" xfId="1" applyNumberFormat="1" applyFont="1" applyBorder="1" applyAlignment="1">
      <alignment horizontal="center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8" fontId="16" fillId="0" borderId="8" xfId="0" applyNumberFormat="1" applyFont="1" applyFill="1" applyBorder="1"/>
    <xf numFmtId="168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83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0.25" customHeight="1" x14ac:dyDescent="0.2">
      <c r="A9" s="45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6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11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76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16</v>
      </c>
      <c r="D17" s="47" t="s">
        <v>0</v>
      </c>
      <c r="E17" s="47" t="s">
        <v>0</v>
      </c>
      <c r="F17" s="47" t="s">
        <v>0</v>
      </c>
      <c r="G17" s="47" t="s">
        <v>17</v>
      </c>
      <c r="H17" s="47" t="s">
        <v>0</v>
      </c>
      <c r="I17" s="47" t="s">
        <v>0</v>
      </c>
      <c r="J17" s="47" t="s">
        <v>18</v>
      </c>
      <c r="K17" s="47" t="s">
        <v>0</v>
      </c>
      <c r="L17" s="47" t="s">
        <v>0</v>
      </c>
      <c r="M17" s="47" t="s">
        <v>0</v>
      </c>
      <c r="N17" s="47" t="s">
        <v>17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0.25" customHeight="1" x14ac:dyDescent="0.2">
      <c r="A9" s="45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16</v>
      </c>
      <c r="D17" s="47" t="s">
        <v>0</v>
      </c>
      <c r="E17" s="47" t="s">
        <v>0</v>
      </c>
      <c r="F17" s="47" t="s">
        <v>0</v>
      </c>
      <c r="G17" s="47" t="s">
        <v>17</v>
      </c>
      <c r="H17" s="47" t="s">
        <v>0</v>
      </c>
      <c r="I17" s="47" t="s">
        <v>0</v>
      </c>
      <c r="J17" s="47" t="s">
        <v>18</v>
      </c>
      <c r="K17" s="47" t="s">
        <v>0</v>
      </c>
      <c r="L17" s="47" t="s">
        <v>0</v>
      </c>
      <c r="M17" s="47" t="s">
        <v>0</v>
      </c>
      <c r="N17" s="47" t="s">
        <v>17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5.5" customHeight="1" x14ac:dyDescent="0.2">
      <c r="A9" s="45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16</v>
      </c>
      <c r="D17" s="47" t="s">
        <v>0</v>
      </c>
      <c r="E17" s="47" t="s">
        <v>0</v>
      </c>
      <c r="F17" s="47" t="s">
        <v>0</v>
      </c>
      <c r="G17" s="47" t="s">
        <v>17</v>
      </c>
      <c r="H17" s="47" t="s">
        <v>0</v>
      </c>
      <c r="I17" s="47" t="s">
        <v>0</v>
      </c>
      <c r="J17" s="47" t="s">
        <v>18</v>
      </c>
      <c r="K17" s="47" t="s">
        <v>0</v>
      </c>
      <c r="L17" s="47" t="s">
        <v>0</v>
      </c>
      <c r="M17" s="47" t="s">
        <v>0</v>
      </c>
      <c r="N17" s="47" t="s">
        <v>17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3">
        <v>10</v>
      </c>
      <c r="D20" s="3" t="s">
        <v>33</v>
      </c>
      <c r="E20" s="4">
        <v>1</v>
      </c>
      <c r="F20" s="3" t="s">
        <v>34</v>
      </c>
      <c r="G20" s="3" t="s">
        <v>77</v>
      </c>
      <c r="H20" s="5">
        <v>5819</v>
      </c>
      <c r="I20" s="5">
        <f>H20*E20*Q20</f>
        <v>6109.95</v>
      </c>
      <c r="J20" s="3"/>
      <c r="K20" s="3"/>
      <c r="L20" s="4"/>
      <c r="M20" s="3"/>
      <c r="N20" s="15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3"/>
      <c r="D21" s="3" t="s">
        <v>36</v>
      </c>
      <c r="E21" s="4">
        <v>1</v>
      </c>
      <c r="F21" s="3" t="s">
        <v>37</v>
      </c>
      <c r="G21" s="3" t="s">
        <v>38</v>
      </c>
      <c r="H21" s="5">
        <v>500</v>
      </c>
      <c r="I21" s="5">
        <f>H21*E21*Q21</f>
        <v>500</v>
      </c>
      <c r="J21" s="3"/>
      <c r="K21" s="3"/>
      <c r="L21" s="4"/>
      <c r="M21" s="3"/>
      <c r="N21" s="3"/>
      <c r="O21" s="5"/>
      <c r="P21" s="5"/>
      <c r="Q21">
        <v>1</v>
      </c>
      <c r="R21" t="s">
        <v>0</v>
      </c>
    </row>
    <row r="22" spans="1:18" ht="50.1" customHeight="1" x14ac:dyDescent="0.2">
      <c r="A22" s="3" t="s">
        <v>0</v>
      </c>
      <c r="B22" s="3" t="s">
        <v>28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6609.95</v>
      </c>
      <c r="J22" s="3"/>
      <c r="K22" s="3"/>
      <c r="L22" s="4"/>
      <c r="M22" s="3"/>
      <c r="N22" s="3"/>
      <c r="O22" s="5"/>
      <c r="P22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1.75" customHeight="1" x14ac:dyDescent="0.2">
      <c r="A9" s="45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16</v>
      </c>
      <c r="D17" s="47" t="s">
        <v>0</v>
      </c>
      <c r="E17" s="47" t="s">
        <v>0</v>
      </c>
      <c r="F17" s="47" t="s">
        <v>0</v>
      </c>
      <c r="G17" s="47" t="s">
        <v>17</v>
      </c>
      <c r="H17" s="47" t="s">
        <v>0</v>
      </c>
      <c r="I17" s="47" t="s">
        <v>0</v>
      </c>
      <c r="J17" s="47" t="s">
        <v>18</v>
      </c>
      <c r="K17" s="47" t="s">
        <v>0</v>
      </c>
      <c r="L17" s="47" t="s">
        <v>0</v>
      </c>
      <c r="M17" s="47" t="s">
        <v>0</v>
      </c>
      <c r="N17" s="47" t="s">
        <v>17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5.5" customHeight="1" x14ac:dyDescent="0.2">
      <c r="A9" s="45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40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16</v>
      </c>
      <c r="D17" s="47" t="s">
        <v>0</v>
      </c>
      <c r="E17" s="47" t="s">
        <v>0</v>
      </c>
      <c r="F17" s="47" t="s">
        <v>0</v>
      </c>
      <c r="G17" s="47" t="s">
        <v>17</v>
      </c>
      <c r="H17" s="47" t="s">
        <v>0</v>
      </c>
      <c r="I17" s="47" t="s">
        <v>0</v>
      </c>
      <c r="J17" s="47" t="s">
        <v>18</v>
      </c>
      <c r="K17" s="47" t="s">
        <v>0</v>
      </c>
      <c r="L17" s="47" t="s">
        <v>0</v>
      </c>
      <c r="M17" s="47" t="s">
        <v>0</v>
      </c>
      <c r="N17" s="47" t="s">
        <v>17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41</v>
      </c>
      <c r="C20" s="3">
        <v>10</v>
      </c>
      <c r="D20" s="3" t="s">
        <v>42</v>
      </c>
      <c r="E20" s="4">
        <v>0.11</v>
      </c>
      <c r="F20" s="3" t="s">
        <v>43</v>
      </c>
      <c r="G20" s="3" t="s">
        <v>75</v>
      </c>
      <c r="H20" s="5">
        <v>3055</v>
      </c>
      <c r="I20" s="5">
        <f>H20*E20*Q20</f>
        <v>373.01550000000003</v>
      </c>
      <c r="J20" s="3"/>
      <c r="K20" s="3"/>
      <c r="L20" s="14"/>
      <c r="M20" s="3"/>
      <c r="N20" s="15"/>
      <c r="O20" s="5"/>
      <c r="P20" s="5"/>
      <c r="Q20">
        <v>1.1100000000000001</v>
      </c>
      <c r="R20" t="s">
        <v>0</v>
      </c>
    </row>
    <row r="21" spans="1:18" ht="50.1" customHeight="1" x14ac:dyDescent="0.2">
      <c r="A21" s="3">
        <v>2</v>
      </c>
      <c r="B21" s="3" t="s">
        <v>44</v>
      </c>
      <c r="C21" s="3">
        <v>10</v>
      </c>
      <c r="D21" s="3" t="s">
        <v>68</v>
      </c>
      <c r="E21" s="4">
        <v>5.5E-2</v>
      </c>
      <c r="F21" s="3" t="s">
        <v>45</v>
      </c>
      <c r="G21" s="3" t="s">
        <v>74</v>
      </c>
      <c r="H21" s="5">
        <v>2703</v>
      </c>
      <c r="I21" s="5">
        <f>H21*E21*Q21</f>
        <v>148.66499999999999</v>
      </c>
      <c r="J21" s="3"/>
      <c r="K21" s="15"/>
      <c r="L21" s="14"/>
      <c r="M21" s="3"/>
      <c r="N21" s="15"/>
      <c r="O21" s="5"/>
      <c r="P21" s="5"/>
      <c r="Q21">
        <v>1</v>
      </c>
      <c r="R21" t="s">
        <v>0</v>
      </c>
    </row>
    <row r="22" spans="1:18" ht="50.1" customHeight="1" x14ac:dyDescent="0.2">
      <c r="A22" s="3">
        <v>3</v>
      </c>
      <c r="B22" s="3" t="s">
        <v>46</v>
      </c>
      <c r="C22" s="15" t="s">
        <v>78</v>
      </c>
      <c r="D22" s="3"/>
      <c r="E22" s="4">
        <v>0.45499999999999996</v>
      </c>
      <c r="F22" s="3" t="s">
        <v>45</v>
      </c>
      <c r="G22" s="3" t="s">
        <v>47</v>
      </c>
      <c r="H22" s="5">
        <v>611</v>
      </c>
      <c r="I22" s="5">
        <f>H22</f>
        <v>611</v>
      </c>
      <c r="J22" s="15"/>
      <c r="K22" s="3"/>
      <c r="L22" s="4"/>
      <c r="M22" s="3"/>
      <c r="N22" s="3"/>
      <c r="O22" s="5"/>
      <c r="P22" s="5"/>
      <c r="Q22">
        <v>1</v>
      </c>
      <c r="R22" t="s">
        <v>0</v>
      </c>
    </row>
    <row r="23" spans="1:18" ht="50.1" customHeight="1" x14ac:dyDescent="0.2">
      <c r="A23" s="3">
        <v>4</v>
      </c>
      <c r="B23" s="3" t="s">
        <v>48</v>
      </c>
      <c r="C23" s="13">
        <v>0.4</v>
      </c>
      <c r="D23" s="3" t="s">
        <v>49</v>
      </c>
      <c r="E23" s="4">
        <v>0.28999999999999998</v>
      </c>
      <c r="F23" s="3" t="s">
        <v>43</v>
      </c>
      <c r="G23" s="3" t="s">
        <v>72</v>
      </c>
      <c r="H23" s="5">
        <v>398</v>
      </c>
      <c r="I23" s="5">
        <f t="shared" ref="I23:I26" si="0">H23*E23*Q23</f>
        <v>128.11619999999999</v>
      </c>
      <c r="J23" s="13"/>
      <c r="K23" s="3"/>
      <c r="L23" s="4"/>
      <c r="M23" s="3"/>
      <c r="N23" s="15"/>
      <c r="O23" s="5"/>
      <c r="P23" s="5"/>
      <c r="Q23">
        <v>1.1100000000000001</v>
      </c>
      <c r="R23" t="s">
        <v>0</v>
      </c>
    </row>
    <row r="24" spans="1:18" ht="50.1" customHeight="1" x14ac:dyDescent="0.2">
      <c r="A24" s="3">
        <v>5</v>
      </c>
      <c r="B24" s="3" t="s">
        <v>48</v>
      </c>
      <c r="C24" s="13">
        <v>0.4</v>
      </c>
      <c r="D24" s="3" t="s">
        <v>50</v>
      </c>
      <c r="E24" s="4">
        <v>0.22</v>
      </c>
      <c r="F24" s="3" t="s">
        <v>43</v>
      </c>
      <c r="G24" s="3" t="s">
        <v>73</v>
      </c>
      <c r="H24" s="5">
        <v>1116</v>
      </c>
      <c r="I24" s="5">
        <f t="shared" si="0"/>
        <v>272.52720000000005</v>
      </c>
      <c r="J24" s="13"/>
      <c r="K24" s="3"/>
      <c r="L24" s="4"/>
      <c r="M24" s="3"/>
      <c r="N24" s="15"/>
      <c r="O24" s="5"/>
      <c r="P24" s="5"/>
      <c r="Q24">
        <v>1.1100000000000001</v>
      </c>
      <c r="R24" t="s">
        <v>0</v>
      </c>
    </row>
    <row r="25" spans="1:18" ht="50.1" customHeight="1" x14ac:dyDescent="0.2">
      <c r="A25" s="3">
        <v>6</v>
      </c>
      <c r="B25" s="3" t="s">
        <v>44</v>
      </c>
      <c r="C25" s="13">
        <v>0.4</v>
      </c>
      <c r="D25" s="3" t="s">
        <v>69</v>
      </c>
      <c r="E25" s="4">
        <v>0.28999999999999998</v>
      </c>
      <c r="F25" s="3" t="s">
        <v>45</v>
      </c>
      <c r="G25" s="3" t="s">
        <v>70</v>
      </c>
      <c r="H25" s="5">
        <v>1388</v>
      </c>
      <c r="I25" s="5">
        <f t="shared" si="0"/>
        <v>402.52</v>
      </c>
      <c r="J25" s="13"/>
      <c r="K25" s="15"/>
      <c r="L25" s="4"/>
      <c r="M25" s="3"/>
      <c r="N25" s="15"/>
      <c r="O25" s="5"/>
      <c r="P25" s="5"/>
      <c r="Q25">
        <v>1</v>
      </c>
      <c r="R25" t="s">
        <v>0</v>
      </c>
    </row>
    <row r="26" spans="1:18" s="6" customFormat="1" ht="50.1" customHeight="1" x14ac:dyDescent="0.2">
      <c r="A26" s="3">
        <v>7</v>
      </c>
      <c r="B26" s="3" t="s">
        <v>44</v>
      </c>
      <c r="C26" s="13">
        <v>0.4</v>
      </c>
      <c r="D26" s="3" t="s">
        <v>68</v>
      </c>
      <c r="E26" s="4">
        <v>0.11</v>
      </c>
      <c r="F26" s="3" t="s">
        <v>45</v>
      </c>
      <c r="G26" s="3" t="s">
        <v>71</v>
      </c>
      <c r="H26" s="5">
        <v>1771</v>
      </c>
      <c r="I26" s="5">
        <f t="shared" si="0"/>
        <v>194.81</v>
      </c>
      <c r="J26" s="13"/>
      <c r="K26" s="15"/>
      <c r="L26" s="4"/>
      <c r="M26" s="3"/>
      <c r="N26" s="15"/>
      <c r="O26" s="5"/>
      <c r="P26" s="5"/>
      <c r="Q26" s="6">
        <v>1</v>
      </c>
      <c r="R26" s="6" t="s">
        <v>0</v>
      </c>
    </row>
    <row r="27" spans="1:18" ht="50.1" customHeight="1" x14ac:dyDescent="0.2">
      <c r="A27" s="3" t="s">
        <v>0</v>
      </c>
      <c r="B27" s="3" t="s">
        <v>28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2130.6538999999998</v>
      </c>
      <c r="J27" s="3"/>
      <c r="K27" s="3"/>
      <c r="L27" s="4"/>
      <c r="M27" s="3"/>
      <c r="N27" s="3"/>
      <c r="O27" s="5"/>
      <c r="P27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19.5" customHeight="1" x14ac:dyDescent="0.2">
      <c r="A9" s="45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51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 1031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16</v>
      </c>
      <c r="D17" s="47" t="s">
        <v>0</v>
      </c>
      <c r="E17" s="47" t="s">
        <v>0</v>
      </c>
      <c r="F17" s="47" t="s">
        <v>0</v>
      </c>
      <c r="G17" s="47" t="s">
        <v>17</v>
      </c>
      <c r="H17" s="47" t="s">
        <v>0</v>
      </c>
      <c r="I17" s="47" t="s">
        <v>0</v>
      </c>
      <c r="J17" s="47" t="s">
        <v>18</v>
      </c>
      <c r="K17" s="47" t="s">
        <v>0</v>
      </c>
      <c r="L17" s="47" t="s">
        <v>0</v>
      </c>
      <c r="M17" s="47" t="s">
        <v>0</v>
      </c>
      <c r="N17" s="47" t="s">
        <v>17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topLeftCell="A4" zoomScale="85" zoomScaleNormal="85" workbookViewId="0">
      <selection activeCell="C7" sqref="C7:E7"/>
    </sheetView>
  </sheetViews>
  <sheetFormatPr defaultRowHeight="14.25" x14ac:dyDescent="0.2"/>
  <cols>
    <col min="1" max="1" width="10" style="17" bestFit="1" customWidth="1"/>
    <col min="2" max="2" width="25" style="17" bestFit="1" customWidth="1"/>
    <col min="3" max="3" width="18.75" style="17" customWidth="1"/>
    <col min="4" max="4" width="4.25" style="17" customWidth="1"/>
    <col min="5" max="5" width="9.125" style="17" customWidth="1"/>
    <col min="6" max="6" width="29.375" style="17" customWidth="1"/>
    <col min="7" max="7" width="11.5" style="17" customWidth="1"/>
    <col min="8" max="23" width="9" style="17" hidden="1" customWidth="1"/>
    <col min="24" max="25" width="9.875" style="17" bestFit="1" customWidth="1"/>
    <col min="26" max="16384" width="9" style="17"/>
  </cols>
  <sheetData>
    <row r="1" spans="1:25" x14ac:dyDescent="0.2">
      <c r="A1" s="17" t="s">
        <v>52</v>
      </c>
    </row>
    <row r="2" spans="1:25" ht="45" x14ac:dyDescent="0.2">
      <c r="A2" s="12" t="s">
        <v>12</v>
      </c>
      <c r="B2" s="12" t="s">
        <v>53</v>
      </c>
      <c r="C2" s="51" t="s">
        <v>14</v>
      </c>
      <c r="D2" s="52"/>
      <c r="E2" s="53"/>
      <c r="F2" s="19" t="s">
        <v>15</v>
      </c>
      <c r="G2" s="20"/>
    </row>
    <row r="3" spans="1:25" ht="135" x14ac:dyDescent="0.25">
      <c r="A3" s="12">
        <v>1</v>
      </c>
      <c r="B3" s="12" t="s">
        <v>54</v>
      </c>
      <c r="C3" s="48">
        <f>т3!I22+т5!I27</f>
        <v>8740.6039000000001</v>
      </c>
      <c r="D3" s="49"/>
      <c r="E3" s="50"/>
      <c r="F3" s="21"/>
      <c r="G3" s="22"/>
      <c r="Y3" s="23"/>
    </row>
    <row r="4" spans="1:25" ht="15.75" x14ac:dyDescent="0.2">
      <c r="A4" s="12">
        <v>2</v>
      </c>
      <c r="B4" s="12" t="s">
        <v>55</v>
      </c>
      <c r="C4" s="48">
        <f>C3*20%</f>
        <v>1748.1207800000002</v>
      </c>
      <c r="D4" s="49"/>
      <c r="E4" s="50"/>
      <c r="F4" s="21"/>
      <c r="G4" s="22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56</v>
      </c>
      <c r="C5" s="48">
        <f>C4+C3</f>
        <v>10488.724679999999</v>
      </c>
      <c r="D5" s="49"/>
      <c r="E5" s="50"/>
      <c r="F5" s="24"/>
      <c r="G5" s="25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6">
        <v>104.7</v>
      </c>
      <c r="T5" s="16">
        <v>104.7</v>
      </c>
      <c r="U5" s="16">
        <v>104.7</v>
      </c>
      <c r="V5" s="16">
        <v>104.7</v>
      </c>
      <c r="W5" s="16">
        <v>104.7</v>
      </c>
    </row>
    <row r="6" spans="1:25" ht="60" x14ac:dyDescent="0.2">
      <c r="A6" s="12">
        <v>4</v>
      </c>
      <c r="B6" s="12" t="s">
        <v>57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11183.232774491753</v>
      </c>
      <c r="D6" s="49"/>
      <c r="E6" s="50"/>
      <c r="F6" s="24"/>
      <c r="G6" s="25"/>
    </row>
    <row r="7" spans="1:25" ht="75" x14ac:dyDescent="0.2">
      <c r="A7" s="12">
        <v>5</v>
      </c>
      <c r="B7" s="12" t="s">
        <v>58</v>
      </c>
      <c r="C7" s="54">
        <v>703.26088540000001</v>
      </c>
      <c r="D7" s="55"/>
      <c r="E7" s="56"/>
      <c r="F7" s="21"/>
      <c r="G7" s="22"/>
      <c r="H7" s="26">
        <f>C5/1000</f>
        <v>10.488724679999999</v>
      </c>
      <c r="I7" s="26">
        <f>C18</f>
        <v>11.183232774491753</v>
      </c>
      <c r="X7" s="26"/>
    </row>
    <row r="8" spans="1:25" ht="45" x14ac:dyDescent="0.2">
      <c r="A8" s="12">
        <v>6</v>
      </c>
      <c r="B8" s="12" t="s">
        <v>59</v>
      </c>
      <c r="C8" s="48">
        <f>C5-C7</f>
        <v>9785.4637946000003</v>
      </c>
      <c r="D8" s="49"/>
      <c r="E8" s="50"/>
      <c r="F8" s="21"/>
      <c r="G8" s="22"/>
    </row>
    <row r="9" spans="1:25" ht="90" x14ac:dyDescent="0.25">
      <c r="A9" s="12">
        <v>7</v>
      </c>
      <c r="B9" s="12" t="s">
        <v>60</v>
      </c>
      <c r="C9" s="48">
        <f>SUM(C10:E15)</f>
        <v>4507.6890000000003</v>
      </c>
      <c r="D9" s="49"/>
      <c r="E9" s="50"/>
      <c r="F9" s="27"/>
      <c r="G9" s="28"/>
      <c r="X9" s="29"/>
    </row>
    <row r="10" spans="1:25" ht="15" x14ac:dyDescent="0.2">
      <c r="A10" s="12">
        <v>7.1</v>
      </c>
      <c r="B10" s="12" t="s">
        <v>61</v>
      </c>
      <c r="C10" s="48">
        <v>3000</v>
      </c>
      <c r="D10" s="49"/>
      <c r="E10" s="50"/>
      <c r="F10" s="21"/>
      <c r="G10" s="22"/>
    </row>
    <row r="11" spans="1:25" ht="15" x14ac:dyDescent="0.2">
      <c r="A11" s="12">
        <v>7.2</v>
      </c>
      <c r="B11" s="12" t="s">
        <v>62</v>
      </c>
      <c r="C11" s="48">
        <v>0</v>
      </c>
      <c r="D11" s="49"/>
      <c r="E11" s="50"/>
      <c r="F11" s="30"/>
      <c r="G11" s="31"/>
    </row>
    <row r="12" spans="1:25" ht="15" x14ac:dyDescent="0.2">
      <c r="A12" s="12">
        <v>7.3</v>
      </c>
      <c r="B12" s="12" t="s">
        <v>66</v>
      </c>
      <c r="C12" s="48">
        <v>1507.6890000000001</v>
      </c>
      <c r="D12" s="49"/>
      <c r="E12" s="50"/>
      <c r="F12" s="30"/>
      <c r="G12" s="31"/>
    </row>
    <row r="13" spans="1:25" ht="15.75" x14ac:dyDescent="0.25">
      <c r="A13" s="12">
        <v>7.4</v>
      </c>
      <c r="B13" s="12" t="s">
        <v>67</v>
      </c>
      <c r="C13" s="48">
        <f>I13*1000</f>
        <v>0</v>
      </c>
      <c r="D13" s="49"/>
      <c r="E13" s="50"/>
      <c r="F13" s="21"/>
      <c r="G13" s="22"/>
      <c r="H13" s="32">
        <v>0</v>
      </c>
      <c r="I13" s="33">
        <v>0</v>
      </c>
      <c r="J13" s="33">
        <v>0</v>
      </c>
      <c r="K13" s="33">
        <v>0</v>
      </c>
    </row>
    <row r="14" spans="1:25" ht="15" x14ac:dyDescent="0.2">
      <c r="A14" s="12">
        <v>7.5</v>
      </c>
      <c r="B14" s="12" t="s">
        <v>79</v>
      </c>
      <c r="C14" s="48">
        <f>J13*1000</f>
        <v>0</v>
      </c>
      <c r="D14" s="49"/>
      <c r="E14" s="50"/>
      <c r="F14" s="21"/>
      <c r="G14" s="22"/>
      <c r="H14" s="18"/>
    </row>
    <row r="15" spans="1:25" ht="15" x14ac:dyDescent="0.2">
      <c r="A15" s="12">
        <v>7.6</v>
      </c>
      <c r="B15" s="12" t="s">
        <v>80</v>
      </c>
      <c r="C15" s="48">
        <f>K13*1000</f>
        <v>0</v>
      </c>
      <c r="D15" s="49"/>
      <c r="E15" s="50"/>
      <c r="F15" s="21"/>
      <c r="G15" s="22"/>
    </row>
    <row r="16" spans="1:25" ht="15" x14ac:dyDescent="0.2">
      <c r="A16" s="12">
        <v>7.7</v>
      </c>
      <c r="B16" s="12" t="s">
        <v>81</v>
      </c>
      <c r="C16" s="48">
        <v>0</v>
      </c>
      <c r="D16" s="49"/>
      <c r="E16" s="50"/>
      <c r="F16" s="21"/>
      <c r="G16" s="22"/>
    </row>
    <row r="17" spans="1:26" ht="15" x14ac:dyDescent="0.2">
      <c r="A17" s="12">
        <v>7.8</v>
      </c>
      <c r="B17" s="12" t="s">
        <v>82</v>
      </c>
      <c r="C17" s="48">
        <v>0</v>
      </c>
      <c r="D17" s="49"/>
      <c r="E17" s="50"/>
      <c r="F17" s="21"/>
      <c r="G17" s="22"/>
    </row>
    <row r="18" spans="1:26" ht="75" x14ac:dyDescent="0.2">
      <c r="A18" s="12">
        <v>8</v>
      </c>
      <c r="B18" s="12" t="s">
        <v>63</v>
      </c>
      <c r="C18" s="48">
        <f>C6/1000</f>
        <v>11.183232774491753</v>
      </c>
      <c r="D18" s="49"/>
      <c r="E18" s="50"/>
      <c r="F18" s="21"/>
      <c r="G18" s="22"/>
    </row>
    <row r="19" spans="1:26" ht="105" x14ac:dyDescent="0.2">
      <c r="A19" s="12">
        <v>9</v>
      </c>
      <c r="B19" s="12" t="s">
        <v>64</v>
      </c>
      <c r="C19" s="48">
        <v>0</v>
      </c>
      <c r="D19" s="49"/>
      <c r="E19" s="50"/>
      <c r="F19" s="34"/>
      <c r="G19" s="3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6"/>
    </row>
    <row r="20" spans="1:26" ht="30" x14ac:dyDescent="0.2">
      <c r="A20" s="12">
        <v>10</v>
      </c>
      <c r="B20" s="12" t="s">
        <v>65</v>
      </c>
      <c r="C20" s="48">
        <f>(C19+C18)*1000</f>
        <v>11183.232774491753</v>
      </c>
      <c r="D20" s="49"/>
      <c r="E20" s="50"/>
      <c r="F20" s="21"/>
      <c r="G20" s="22"/>
      <c r="X20" s="26"/>
      <c r="Y20" s="37"/>
      <c r="Z20" s="38"/>
    </row>
    <row r="21" spans="1:26" x14ac:dyDescent="0.2">
      <c r="X21" s="26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2019-03-20T11:17:18Z</dcterms:created>
  <dcterms:modified xsi:type="dcterms:W3CDTF">2021-03-29T14:20:49Z</dcterms:modified>
</cp:coreProperties>
</file>