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419\"/>
    </mc:Choice>
  </mc:AlternateContent>
  <bookViews>
    <workbookView xWindow="0" yWindow="0" windowWidth="28800" windowHeight="112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8" r:id="rId7"/>
  </sheets>
  <externalReferences>
    <externalReference r:id="rId8"/>
  </externalReferences>
  <definedNames>
    <definedName name="_xlnm._FilterDatabase" localSheetId="1" hidden="1">т2!$A$19:$S$40</definedName>
  </definedName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C16" i="2"/>
  <c r="J16" i="1"/>
  <c r="C11" i="8" l="1"/>
  <c r="A8" i="6" l="1"/>
  <c r="A8" i="5"/>
  <c r="A8" i="4"/>
  <c r="A8" i="3"/>
  <c r="A8" i="2"/>
  <c r="A11" i="1"/>
  <c r="I23" i="6"/>
  <c r="I22" i="6"/>
  <c r="I21" i="6"/>
  <c r="I20" i="6"/>
  <c r="I21" i="5"/>
  <c r="I35" i="5" s="1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20" i="5"/>
  <c r="I20" i="4"/>
  <c r="I21" i="4"/>
  <c r="I21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20" i="2"/>
  <c r="E22" i="2"/>
  <c r="I22" i="2" s="1"/>
  <c r="C15" i="8"/>
  <c r="C14" i="8"/>
  <c r="C13" i="8"/>
  <c r="C12" i="8"/>
  <c r="C9" i="8" l="1"/>
  <c r="I40" i="2"/>
  <c r="C3" i="8" s="1"/>
  <c r="C4" i="8" s="1"/>
  <c r="C5" i="8" s="1"/>
  <c r="H7" i="8" s="1"/>
  <c r="C8" i="8" l="1"/>
  <c r="C6" i="8"/>
  <c r="C18" i="8" s="1"/>
  <c r="C20" i="8" s="1"/>
  <c r="P23" i="6"/>
  <c r="P22" i="6"/>
  <c r="P21" i="6"/>
  <c r="P20" i="6"/>
  <c r="I7" i="8" l="1"/>
  <c r="A11" i="6" l="1"/>
  <c r="A11" i="5"/>
  <c r="A11" i="4"/>
  <c r="A11" i="3"/>
  <c r="A11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<sst xmlns="http://schemas.openxmlformats.org/spreadsheetml/2006/main" count="1010" uniqueCount="153">
  <si>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</si>
  <si>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</si>
  <si>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</si>
  <si>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</si>
  <si>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</si>
  <si>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</si>
  <si>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</si>
  <si>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ПС 110/15 кВ О-19 Полесск: с заменой двух трансформаторов 10 МВА на 16 МВА с приростом 12 МВА; изменением схемы ОРУ110 кВ на ОРУ110-5Н, реконструкция ячеек ЗРУ 15 кВ, РЗА, телемеханики, связи</t>
  </si>
  <si>
    <t>Идентификатор инвестиционного проекта: H_419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</si>
  <si>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</si>
  <si>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</si>
  <si>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</si>
  <si>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</si>
  <si>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</si>
  <si>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</si>
  <si>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</si>
  <si>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</si>
  <si>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</si>
  <si>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</si>
  <si>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</si>
  <si>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</si>
  <si>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</si>
  <si>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</si>
  <si>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</si>
  <si>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</si>
  <si>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</si>
  <si>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</si>
  <si>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</si>
  <si>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УНЦ зданий ЗРУ, ЗПС, ОПУ, РЩ, РПБ </t>
  </si>
  <si>
    <t>-</t>
  </si>
  <si>
    <t>ЗРУ</t>
  </si>
  <si>
    <t>1 м2</t>
  </si>
  <si>
    <t>З4-01</t>
  </si>
  <si>
    <t>ОПУ, РЩ</t>
  </si>
  <si>
    <t>З4-03</t>
  </si>
  <si>
    <t>1 ед</t>
  </si>
  <si>
    <t>1 ед.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</si>
  <si>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</si>
  <si>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</si>
  <si>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УНЦ ячейки выключателя НУ 110-750 кВ </t>
  </si>
  <si>
    <t>1 ячейка</t>
  </si>
  <si>
    <t xml:space="preserve">УНЦ подготовки и устройства территории ПС (ЗПС) </t>
  </si>
  <si>
    <t>Республика Карелия, Новгородская, Псковская,Калининградская, Мурманская, Вологодская, Ленинградская области</t>
  </si>
  <si>
    <t>Б1-05</t>
  </si>
  <si>
    <t xml:space="preserve">1 ед. </t>
  </si>
  <si>
    <t xml:space="preserve">УНЦ ячейки выключателя КРУ 6-35 кВ </t>
  </si>
  <si>
    <t xml:space="preserve">УНЦ ячейки трансформатора 35-500 кВ </t>
  </si>
  <si>
    <t xml:space="preserve">УНЦ ячейки трансформатора 6-35 кВ </t>
  </si>
  <si>
    <t xml:space="preserve">УНЦ ячейки реактора ДГР 6-35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</si>
  <si>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</si>
  <si>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</si>
  <si>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</si>
  <si>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</si>
  <si>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</si>
  <si>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</si>
  <si>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</si>
  <si>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</si>
  <si>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</si>
  <si>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</si>
  <si>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</si>
  <si>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</si>
  <si>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</si>
  <si>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</si>
  <si>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</si>
  <si>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</si>
  <si>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</si>
  <si>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</si>
  <si>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</si>
  <si>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2021г.</t>
  </si>
  <si>
    <t>2022г.</t>
  </si>
  <si>
    <t>2023г.</t>
  </si>
  <si>
    <t>Т4-07 - 2</t>
  </si>
  <si>
    <t>ТМГ-400/15-У1 400 кВА 15/0,4 кВ   ∆/Yн; ПБВ±2х2,5% Uк=4,5%</t>
  </si>
  <si>
    <r>
      <t>160000 кВА; 115/16,5 кВ; Yн/</t>
    </r>
    <r>
      <rPr>
        <sz val="14"/>
        <rFont val="Calibri"/>
        <family val="2"/>
        <charset val="204"/>
      </rPr>
      <t>∆</t>
    </r>
    <r>
      <rPr>
        <sz val="14"/>
        <rFont val="Times New Roman"/>
        <family val="1"/>
        <charset val="204"/>
      </rPr>
      <t>-11; РПН</t>
    </r>
    <r>
      <rPr>
        <sz val="14"/>
        <rFont val="Calibri"/>
        <family val="2"/>
        <charset val="204"/>
      </rPr>
      <t>±9x1,78% Uк(ВН-НН)=10,5%</t>
    </r>
  </si>
  <si>
    <t>Т5-14-2</t>
  </si>
  <si>
    <t>Uном 110 кВ, Iном =1600 А,  Iном откл = 40 кА; ТН 100/√3;0,1/√3;0,1/√3;0,1; ТТ 300-600-1200/1 А 0,2S/0,2/1 OP/1 OP/1 OP/1 OP( для встроенных выключателей  в КРУ 110 кВ Iном=3150 А)</t>
  </si>
  <si>
    <t>Uном 20кВ, Iном =1000 А,  Iном откл = 16 кА</t>
  </si>
  <si>
    <t>В1-01 - 1</t>
  </si>
  <si>
    <t>В3-01 - 1</t>
  </si>
  <si>
    <t xml:space="preserve">УНЦ АСУТП ПС и ТМ </t>
  </si>
  <si>
    <t>А3-02</t>
  </si>
  <si>
    <t xml:space="preserve">УНЦ АСУТП присоединения </t>
  </si>
  <si>
    <t>А4-01</t>
  </si>
  <si>
    <t>А4-02</t>
  </si>
  <si>
    <t>Шкаф локальной ПА (64 аналоговых входа, 160 дискретных входа)</t>
  </si>
  <si>
    <t>А8-02</t>
  </si>
  <si>
    <t xml:space="preserve">УНЦ систем ПА, УПАСК </t>
  </si>
  <si>
    <t xml:space="preserve">УНЦ КЛ 6-500 кВ (с алюминиевой жилой) </t>
  </si>
  <si>
    <t xml:space="preserve">1 км </t>
  </si>
  <si>
    <t xml:space="preserve">Затраты на проектно-изыскательские работы по КЛ </t>
  </si>
  <si>
    <t>1 км по трассе</t>
  </si>
  <si>
    <t>П5-01</t>
  </si>
  <si>
    <t>Открытый без разъеденителей</t>
  </si>
  <si>
    <t>1 ВЛ</t>
  </si>
  <si>
    <t xml:space="preserve">УНЦ переходных пунктов ВЛ-КЛ </t>
  </si>
  <si>
    <t>Ж1-01 - 2</t>
  </si>
  <si>
    <t>1 км</t>
  </si>
  <si>
    <t>К1-05-2</t>
  </si>
  <si>
    <t xml:space="preserve">УНЦ ВОК в трубе в земле </t>
  </si>
  <si>
    <t>8 ОВ, 20кН</t>
  </si>
  <si>
    <t>О4-01 - 1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</si>
  <si>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1056</t>
  </si>
  <si>
    <t>УНЦ постоянной части ПС</t>
  </si>
  <si>
    <t>З1-02</t>
  </si>
  <si>
    <t xml:space="preserve">Затраты на проектно-изыскательские работы для ПС (ЗПС) </t>
  </si>
  <si>
    <t>110(150)</t>
  </si>
  <si>
    <t>110(150) кВ/РУНН</t>
  </si>
  <si>
    <t>П1-02</t>
  </si>
  <si>
    <t>УНЦ ШПС</t>
  </si>
  <si>
    <t>6-220</t>
  </si>
  <si>
    <t>Д3-02</t>
  </si>
  <si>
    <t>500 кВА</t>
  </si>
  <si>
    <t>Р1-08-1</t>
  </si>
  <si>
    <t>УНЦ РЗА и прочие шкафы</t>
  </si>
  <si>
    <t>Регистратор аварийных событий (РАС)</t>
  </si>
  <si>
    <t>И12-01</t>
  </si>
  <si>
    <t>УНЦ РЗА прочие шкафы(панели)</t>
  </si>
  <si>
    <t>Шкаф с одним ОМП</t>
  </si>
  <si>
    <t>И12-04</t>
  </si>
  <si>
    <t>120 мм2, фидер 15-79</t>
  </si>
  <si>
    <t>120 мм2, фидер 15-76</t>
  </si>
  <si>
    <t>120 мм2, фидер 15-234</t>
  </si>
  <si>
    <t>120 мм2, фидер 15-23</t>
  </si>
  <si>
    <t>120 мм2, фидер 73-8.1</t>
  </si>
  <si>
    <t>120 мм2, фидер 15-63</t>
  </si>
  <si>
    <t>120 мм2, фидер 15-74</t>
  </si>
  <si>
    <t>120 мм2, фидер 15-82</t>
  </si>
  <si>
    <t>120 мм2, фидер 15-81</t>
  </si>
  <si>
    <t>120 мм2, фидер 15-73</t>
  </si>
  <si>
    <t>120 мм2, фидер 73-8.2</t>
  </si>
  <si>
    <t>УНЦ на устройство траншеи КЛ и востановление благоустройства по трассе</t>
  </si>
  <si>
    <t>все регионы</t>
  </si>
  <si>
    <t>Б2-02</t>
  </si>
  <si>
    <t>Площадь подготовки и устройства территории под элементы ПС (ЗПС) (м2)</t>
  </si>
  <si>
    <t>Ячейка выключателя НУ ПС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</si>
  <si>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</si>
  <si>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</si>
  <si>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</si>
  <si>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</si>
  <si>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</si>
  <si>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</si>
  <si>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</si>
  <si>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УНЦ на демонтаж ВЛ 0,4-750</t>
  </si>
  <si>
    <t>две цепи</t>
  </si>
  <si>
    <t>М2-02</t>
  </si>
  <si>
    <t xml:space="preserve">капитальный ремонт здания ЗРУ. 
Сущест. Здание ОПУ с ЗРУ перепрофилируется в ЗРУ 15 кВ с помещением для хранения, размеры 43,9х6 м , площадью  263,4 м2
В части реконструкции, проектом предусматривается:
- ремонт помещений после замены оборудования и зачистка поверхностей наруж-
ных стен с последующим оштукатуриванием и покраской (согласно требованиям к
корпоративной отделке);
- заделка оконных (частично) и дверного проемов в наружных стенах помещении
пункта управления (в соответствии с требованиями по охране и пожарной безопасно-
сти - п. 21.6, СТО 56947007-29.240.10248-2017 (НТП ПС) и п. 2.27, СТО 34.01-27.3-
002-2014 (ВНПБ 29-14)). Также предусмотрена заделка старых технологических про-
емов и пробивка новых;
- утепление и отделка фасадов здания на основе каркаса из стальных профилей с
облицовкой композитными панелями. (в целях обеспечения единого решения по
оформлению зданий на территории подстанции и требований по теплозащите);
- устройство на кровле здания системы организованного наружного водостока;
- устройство охранного ограждения на кровле;
- устройство отмостки по периметру здания после работ по гидроизоляции наружных стен;
- замена слоев кровельного покрытия с учетом рекомендаций (см. технический отчет по обследованию);
- восстановление гидроизоляции нижней части (соприкасающейся с грунтом)
наружных стен с помощью обмазочной битумной гидроизоляции и восстановление
горизонтальной гидроизоляции с помощью системы проникающей гидроизоляции прва ГК «Пенетрон››;
- внутренняя отделка помещений с учетом мероприятий по защите от биоповреждений стен и потолков;
В связи со строительством нового здания ОПУ, в здании ЗРУ 15 кВ изменено назначение помещения пункта управления на помещение хранения СИЗ.
</t>
  </si>
  <si>
    <t xml:space="preserve">Строится новое здание ОПУ 24х12 площадью 288 м2. </t>
  </si>
  <si>
    <t xml:space="preserve">УНЦ на устройство траншеи ВОК и восстановление благоустройства по трассе </t>
  </si>
  <si>
    <t>Устройство траншеи при прокладке до двух кабелей ВОК без учета восстановления газонов</t>
  </si>
  <si>
    <t>Б3-01</t>
  </si>
  <si>
    <t>2024г.</t>
  </si>
  <si>
    <t>2025г.</t>
  </si>
  <si>
    <t>Год раскрытия информации: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</si>
</sst>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00"/>
    <numFmt numFmtId="167" formatCode="_-* #,##0.00_р_._-;\-* #,##0.00_р_._-;_-* &quot;-&quot;??_р_._-;_-@_-"/>
  </numFmts>
  <fonts count="21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4"/>
      <name val="Calibri"/>
      <family val="2"/>
      <charset val="204"/>
    </font>
    <font>
      <sz val="14"/>
      <name val="Times New Roman"/>
      <family val="1"/>
      <charset val="204"/>
    </font>
    <font>
      <sz val="9"/>
      <name val="Arial"/>
      <family val="1"/>
    </font>
    <font>
      <sz val="11"/>
      <color rgb="FFFF0000"/>
      <name val="Arial"/>
      <family val="1"/>
    </font>
    <font>
      <sz val="12"/>
      <color rgb="FFFF3399"/>
      <name val="Times New Roman"/>
      <family val="1"/>
      <charset val="204"/>
    </font>
    <font>
      <sz val="11"/>
      <color rgb="FF1F497D"/>
      <name val="Calibri"/>
      <family val="2"/>
      <charset val="204"/>
    </font>
    <font>
      <sz val="12"/>
      <color rgb="FF7030A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8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2" fontId="0" fillId="0" borderId="0" xfId="0" applyNumberFormat="1"/>
    <xf numFmtId="0" fontId="0" fillId="4" borderId="0" xfId="0" applyFill="1"/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5" xfId="1" applyNumberFormat="1" applyFont="1" applyBorder="1" applyAlignment="1">
      <alignment horizontal="center" vertical="center" wrapText="1"/>
    </xf>
    <xf numFmtId="0" fontId="0" fillId="0" borderId="0" xfId="0"/>
    <xf numFmtId="1" fontId="1" fillId="4" borderId="2" xfId="1" applyNumberFormat="1" applyFont="1" applyFill="1" applyBorder="1" applyAlignment="1">
      <alignment horizontal="center" vertical="center" wrapText="1"/>
    </xf>
    <xf numFmtId="2" fontId="1" fillId="4" borderId="5" xfId="1" applyNumberFormat="1" applyFont="1" applyFill="1" applyBorder="1" applyAlignment="1">
      <alignment horizontal="center" vertical="center"/>
    </xf>
    <xf numFmtId="1" fontId="1" fillId="4" borderId="5" xfId="1" applyNumberFormat="1" applyFont="1" applyFill="1" applyBorder="1" applyAlignment="1">
      <alignment horizontal="center" vertical="center" wrapText="1"/>
    </xf>
    <xf numFmtId="164" fontId="1" fillId="4" borderId="5" xfId="1" applyNumberFormat="1" applyFont="1" applyFill="1" applyBorder="1" applyAlignment="1">
      <alignment horizontal="right" vertical="center"/>
    </xf>
    <xf numFmtId="164" fontId="9" fillId="4" borderId="0" xfId="1" applyNumberFormat="1" applyFont="1" applyFill="1" applyBorder="1" applyAlignment="1">
      <alignment horizontal="right" vertical="center"/>
    </xf>
    <xf numFmtId="0" fontId="0" fillId="0" borderId="0" xfId="0" applyBorder="1"/>
    <xf numFmtId="0" fontId="0" fillId="4" borderId="0" xfId="0" applyFill="1" applyBorder="1"/>
    <xf numFmtId="2" fontId="1" fillId="4" borderId="0" xfId="1" applyNumberFormat="1" applyFont="1" applyFill="1" applyBorder="1" applyAlignment="1">
      <alignment horizontal="center" vertical="center"/>
    </xf>
    <xf numFmtId="0" fontId="1" fillId="0" borderId="5" xfId="1" applyFont="1" applyBorder="1" applyAlignment="1">
      <alignment horizontal="center" vertical="center" wrapText="1"/>
    </xf>
    <xf numFmtId="166" fontId="1" fillId="0" borderId="5" xfId="1" applyNumberFormat="1" applyFont="1" applyBorder="1" applyAlignment="1">
      <alignment horizontal="center" vertical="center"/>
    </xf>
    <xf numFmtId="164" fontId="1" fillId="0" borderId="0" xfId="1" applyNumberFormat="1" applyFont="1" applyBorder="1" applyAlignment="1">
      <alignment horizontal="right" vertical="center"/>
    </xf>
    <xf numFmtId="1" fontId="16" fillId="0" borderId="0" xfId="1" applyNumberFormat="1" applyFont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17" fillId="0" borderId="0" xfId="0" applyFont="1"/>
    <xf numFmtId="2" fontId="1" fillId="0" borderId="5" xfId="1" applyNumberFormat="1" applyFont="1" applyFill="1" applyBorder="1" applyAlignment="1">
      <alignment horizontal="center" vertical="center"/>
    </xf>
    <xf numFmtId="164" fontId="1" fillId="0" borderId="5" xfId="1" applyNumberFormat="1" applyFont="1" applyFill="1" applyBorder="1" applyAlignment="1">
      <alignment horizontal="right" vertic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164" fontId="1" fillId="4" borderId="4" xfId="1" applyNumberFormat="1" applyFont="1" applyFill="1" applyBorder="1" applyAlignment="1">
      <alignment horizontal="right" vertical="center"/>
    </xf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0" fontId="2" fillId="0" borderId="0" xfId="0" applyFont="1"/>
    <xf numFmtId="2" fontId="1" fillId="4" borderId="3" xfId="1" applyNumberFormat="1" applyFont="1" applyFill="1" applyBorder="1" applyAlignment="1">
      <alignment horizontal="center" vertical="center"/>
    </xf>
    <xf numFmtId="0" fontId="2" fillId="4" borderId="0" xfId="0" applyFont="1" applyFill="1"/>
    <xf numFmtId="0" fontId="2" fillId="4" borderId="0" xfId="0" applyFont="1" applyFill="1" applyAlignment="1">
      <alignment wrapText="1"/>
    </xf>
    <xf numFmtId="0" fontId="2" fillId="4" borderId="0" xfId="0" applyFont="1" applyFill="1" applyBorder="1"/>
    <xf numFmtId="0" fontId="0" fillId="0" borderId="0" xfId="0"/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4" fontId="18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4" fontId="12" fillId="4" borderId="0" xfId="0" applyNumberFormat="1" applyFont="1" applyFill="1" applyBorder="1"/>
    <xf numFmtId="0" fontId="19" fillId="0" borderId="9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167" fontId="20" fillId="0" borderId="9" xfId="0" applyNumberFormat="1" applyFont="1" applyFill="1" applyBorder="1"/>
    <xf numFmtId="0" fontId="0" fillId="4" borderId="9" xfId="0" applyFill="1" applyBorder="1"/>
    <xf numFmtId="0" fontId="0" fillId="4" borderId="0" xfId="0" applyFont="1" applyFill="1"/>
    <xf numFmtId="4" fontId="17" fillId="0" borderId="0" xfId="0" applyNumberFormat="1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2" fillId="0" borderId="0" xfId="0" applyFont="1"/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</cellXfs>
  <cellStyles count="3">
    <cellStyle name="Normal" xfId="1"/>
    <cellStyle name="Обычный" xfId="0" builtinId="0"/>
    <cellStyle name="Обычный 1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"/>
  <sheetViews>
    <sheetView showOutlineSymbols="0" showWhiteSpace="0" zoomScale="90" zoomScaleNormal="9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  <col min="19" max="19" width="13.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3" t="s">
        <v>1</v>
      </c>
      <c r="P1" s="6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3" t="s">
        <v>2</v>
      </c>
      <c r="P2" s="6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3" t="s">
        <v>3</v>
      </c>
      <c r="P3" s="63" t="s">
        <v>0</v>
      </c>
    </row>
    <row r="4" spans="1:16" ht="45" customHeight="1" x14ac:dyDescent="0.2">
      <c r="A4" s="64" t="s">
        <v>4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</row>
    <row r="5" spans="1:16" x14ac:dyDescent="0.2">
      <c r="A5" t="s">
        <v>0</v>
      </c>
    </row>
    <row r="6" spans="1:16" x14ac:dyDescent="0.2">
      <c r="A6" s="66" t="s">
        <v>5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</row>
    <row r="7" spans="1:16" x14ac:dyDescent="0.2">
      <c r="A7" s="67" t="s">
        <v>6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</row>
    <row r="8" spans="1:16" x14ac:dyDescent="0.2">
      <c r="A8" s="68" t="s">
        <v>152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</row>
    <row r="9" spans="1:16" ht="45" customHeight="1" x14ac:dyDescent="0.2">
      <c r="A9" s="69" t="s">
        <v>7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</row>
    <row r="10" spans="1:16" ht="18.75" customHeight="1" x14ac:dyDescent="0.2">
      <c r="A10" s="69" t="s">
        <v>8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</row>
    <row r="11" spans="1:16" s="46" customFormat="1" ht="14.25" customHeight="1" x14ac:dyDescent="0.2">
      <c r="A11" s="69" t="str">
        <f>[1]т1!A11</f>
        <v>Решение от утверждении инвестиционной программы отсутствует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</row>
    <row r="12" spans="1:16" x14ac:dyDescent="0.2">
      <c r="A12" s="67" t="s">
        <v>9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</row>
    <row r="13" spans="1:16" x14ac:dyDescent="0.2">
      <c r="A13" s="70" t="s">
        <v>10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</row>
    <row r="14" spans="1:16" x14ac:dyDescent="0.2">
      <c r="A14" s="66" t="s">
        <v>11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</row>
    <row r="15" spans="1:16" x14ac:dyDescent="0.2">
      <c r="A15" s="71" t="s">
        <v>12</v>
      </c>
      <c r="B15" s="71" t="s">
        <v>13</v>
      </c>
      <c r="C15" s="71" t="s">
        <v>14</v>
      </c>
      <c r="D15" s="71" t="s">
        <v>0</v>
      </c>
      <c r="E15" s="71" t="s">
        <v>0</v>
      </c>
      <c r="F15" s="71" t="s">
        <v>0</v>
      </c>
      <c r="G15" s="71" t="s">
        <v>0</v>
      </c>
      <c r="H15" s="71" t="s">
        <v>0</v>
      </c>
      <c r="I15" s="71" t="s">
        <v>0</v>
      </c>
      <c r="J15" s="71" t="s">
        <v>15</v>
      </c>
      <c r="K15" s="71" t="s">
        <v>0</v>
      </c>
      <c r="L15" s="71" t="s">
        <v>0</v>
      </c>
      <c r="M15" s="71" t="s">
        <v>0</v>
      </c>
      <c r="N15" s="71" t="s">
        <v>0</v>
      </c>
      <c r="O15" s="71" t="s">
        <v>0</v>
      </c>
      <c r="P15" s="71" t="s">
        <v>0</v>
      </c>
    </row>
    <row r="16" spans="1:16" ht="30" customHeight="1" x14ac:dyDescent="0.2">
      <c r="A16" s="71" t="s">
        <v>0</v>
      </c>
      <c r="B16" s="71" t="s">
        <v>0</v>
      </c>
      <c r="C16" s="71" t="s">
        <v>101</v>
      </c>
      <c r="D16" s="71" t="s">
        <v>0</v>
      </c>
      <c r="E16" s="71" t="s">
        <v>0</v>
      </c>
      <c r="F16" s="71" t="s">
        <v>0</v>
      </c>
      <c r="G16" s="71" t="s">
        <v>0</v>
      </c>
      <c r="H16" s="71" t="s">
        <v>0</v>
      </c>
      <c r="I16" s="71" t="s">
        <v>0</v>
      </c>
      <c r="J16" s="71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1056</v>
      </c>
      <c r="K16" s="71" t="s">
        <v>0</v>
      </c>
      <c r="L16" s="71" t="s">
        <v>0</v>
      </c>
      <c r="M16" s="71" t="s">
        <v>0</v>
      </c>
      <c r="N16" s="71" t="s">
        <v>0</v>
      </c>
      <c r="O16" s="71" t="s">
        <v>0</v>
      </c>
      <c r="P16" s="71" t="s">
        <v>0</v>
      </c>
    </row>
    <row r="17" spans="1:19" ht="30" customHeight="1" x14ac:dyDescent="0.2">
      <c r="A17" s="71" t="s">
        <v>0</v>
      </c>
      <c r="B17" s="71" t="s">
        <v>0</v>
      </c>
      <c r="C17" s="71" t="s">
        <v>16</v>
      </c>
      <c r="D17" s="71" t="s">
        <v>0</v>
      </c>
      <c r="E17" s="71" t="s">
        <v>0</v>
      </c>
      <c r="F17" s="71" t="s">
        <v>0</v>
      </c>
      <c r="G17" s="71" t="s">
        <v>17</v>
      </c>
      <c r="H17" s="71" t="s">
        <v>0</v>
      </c>
      <c r="I17" s="71" t="s">
        <v>0</v>
      </c>
      <c r="J17" s="71" t="s">
        <v>18</v>
      </c>
      <c r="K17" s="71" t="s">
        <v>0</v>
      </c>
      <c r="L17" s="71" t="s">
        <v>0</v>
      </c>
      <c r="M17" s="71" t="s">
        <v>0</v>
      </c>
      <c r="N17" s="71" t="s">
        <v>17</v>
      </c>
      <c r="O17" s="71" t="s">
        <v>0</v>
      </c>
      <c r="P17" s="71" t="s">
        <v>0</v>
      </c>
    </row>
    <row r="18" spans="1:19" ht="60" x14ac:dyDescent="0.2">
      <c r="A18" s="71" t="s">
        <v>0</v>
      </c>
      <c r="B18" s="71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ht="50.1" customHeight="1" x14ac:dyDescent="0.2">
      <c r="A20" s="3" t="s">
        <v>0</v>
      </c>
      <c r="B20" s="3" t="s">
        <v>37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  <c r="S20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" bestFit="1" customWidth="1"/>
    <col min="19" max="19" width="11.875" customWidth="1"/>
  </cols>
  <sheetData>
    <row r="1" spans="1:18" x14ac:dyDescent="0.2">
      <c r="A1" s="40" t="s">
        <v>0</v>
      </c>
      <c r="B1" s="40" t="s">
        <v>0</v>
      </c>
      <c r="C1" s="40" t="s">
        <v>0</v>
      </c>
      <c r="D1" s="40" t="s">
        <v>0</v>
      </c>
      <c r="E1" s="40" t="s">
        <v>0</v>
      </c>
      <c r="F1" s="40" t="s">
        <v>0</v>
      </c>
      <c r="G1" s="40" t="s">
        <v>0</v>
      </c>
      <c r="H1" s="40" t="s">
        <v>0</v>
      </c>
      <c r="I1" s="40" t="s">
        <v>0</v>
      </c>
      <c r="J1" s="40" t="s">
        <v>0</v>
      </c>
      <c r="K1" s="40" t="s">
        <v>0</v>
      </c>
      <c r="L1" s="40" t="s">
        <v>0</v>
      </c>
      <c r="M1" s="40" t="s">
        <v>0</v>
      </c>
      <c r="N1" s="40" t="s">
        <v>0</v>
      </c>
      <c r="O1" s="63" t="s">
        <v>1</v>
      </c>
      <c r="P1" s="63" t="s">
        <v>0</v>
      </c>
      <c r="Q1" s="41"/>
      <c r="R1" s="41"/>
    </row>
    <row r="2" spans="1:18" x14ac:dyDescent="0.2">
      <c r="A2" s="40" t="s">
        <v>0</v>
      </c>
      <c r="B2" s="40" t="s">
        <v>0</v>
      </c>
      <c r="C2" s="40" t="s">
        <v>0</v>
      </c>
      <c r="D2" s="40" t="s">
        <v>0</v>
      </c>
      <c r="E2" s="40" t="s">
        <v>0</v>
      </c>
      <c r="F2" s="40" t="s">
        <v>0</v>
      </c>
      <c r="G2" s="40" t="s">
        <v>0</v>
      </c>
      <c r="H2" s="40" t="s">
        <v>0</v>
      </c>
      <c r="I2" s="40" t="s">
        <v>0</v>
      </c>
      <c r="J2" s="40" t="s">
        <v>0</v>
      </c>
      <c r="K2" s="40" t="s">
        <v>0</v>
      </c>
      <c r="L2" s="40" t="s">
        <v>0</v>
      </c>
      <c r="M2" s="40" t="s">
        <v>0</v>
      </c>
      <c r="N2" s="40" t="s">
        <v>0</v>
      </c>
      <c r="O2" s="63" t="s">
        <v>2</v>
      </c>
      <c r="P2" s="63" t="s">
        <v>0</v>
      </c>
      <c r="Q2" s="41"/>
      <c r="R2" s="41"/>
    </row>
    <row r="3" spans="1:18" x14ac:dyDescent="0.2">
      <c r="A3" s="40" t="s">
        <v>0</v>
      </c>
      <c r="B3" s="40" t="s">
        <v>0</v>
      </c>
      <c r="C3" s="40" t="s">
        <v>0</v>
      </c>
      <c r="D3" s="40" t="s">
        <v>0</v>
      </c>
      <c r="E3" s="40" t="s">
        <v>0</v>
      </c>
      <c r="F3" s="40" t="s">
        <v>0</v>
      </c>
      <c r="G3" s="40" t="s">
        <v>0</v>
      </c>
      <c r="H3" s="40" t="s">
        <v>0</v>
      </c>
      <c r="I3" s="40" t="s">
        <v>0</v>
      </c>
      <c r="J3" s="40" t="s">
        <v>0</v>
      </c>
      <c r="K3" s="40" t="s">
        <v>0</v>
      </c>
      <c r="L3" s="40" t="s">
        <v>0</v>
      </c>
      <c r="M3" s="40" t="s">
        <v>0</v>
      </c>
      <c r="N3" s="40" t="s">
        <v>0</v>
      </c>
      <c r="O3" s="63" t="s">
        <v>3</v>
      </c>
      <c r="P3" s="63" t="s">
        <v>0</v>
      </c>
      <c r="Q3" s="41"/>
      <c r="R3" s="41"/>
    </row>
    <row r="4" spans="1:18" ht="45" customHeight="1" x14ac:dyDescent="0.2">
      <c r="A4" s="64" t="s">
        <v>4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41"/>
      <c r="R4" s="41"/>
    </row>
    <row r="5" spans="1:18" x14ac:dyDescent="0.2">
      <c r="A5" s="41" t="s">
        <v>0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</row>
    <row r="6" spans="1:18" x14ac:dyDescent="0.2">
      <c r="A6" s="68" t="s">
        <v>5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41"/>
      <c r="R6" s="41"/>
    </row>
    <row r="7" spans="1:18" x14ac:dyDescent="0.2">
      <c r="A7" s="67" t="s">
        <v>6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41"/>
      <c r="R7" s="41"/>
    </row>
    <row r="8" spans="1:18" x14ac:dyDescent="0.2">
      <c r="A8" s="68" t="str">
        <f>т1!A8</f>
        <v>Год раскрытия информации: 2021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41"/>
      <c r="R8" s="41"/>
    </row>
    <row r="9" spans="1:18" ht="45" customHeight="1" x14ac:dyDescent="0.2">
      <c r="A9" s="69" t="s">
        <v>7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41"/>
      <c r="R9" s="41"/>
    </row>
    <row r="10" spans="1:18" x14ac:dyDescent="0.2">
      <c r="A10" s="69" t="s">
        <v>8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41"/>
      <c r="R10" s="41"/>
    </row>
    <row r="11" spans="1:18" x14ac:dyDescent="0.2">
      <c r="A11" s="69" t="str">
        <f>т1!A11</f>
        <v>Решение от утверждении инвестиционной программы отсутствует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41"/>
      <c r="R11" s="41"/>
    </row>
    <row r="12" spans="1:18" x14ac:dyDescent="0.2">
      <c r="A12" s="67" t="s">
        <v>9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41"/>
      <c r="R12" s="41"/>
    </row>
    <row r="13" spans="1:18" x14ac:dyDescent="0.2">
      <c r="A13" s="69" t="s">
        <v>10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41"/>
      <c r="R13" s="41"/>
    </row>
    <row r="14" spans="1:18" x14ac:dyDescent="0.2">
      <c r="A14" s="68" t="s">
        <v>38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41"/>
      <c r="R14" s="41"/>
    </row>
    <row r="15" spans="1:18" x14ac:dyDescent="0.2">
      <c r="A15" s="71" t="s">
        <v>12</v>
      </c>
      <c r="B15" s="71" t="s">
        <v>13</v>
      </c>
      <c r="C15" s="71" t="s">
        <v>14</v>
      </c>
      <c r="D15" s="71" t="s">
        <v>0</v>
      </c>
      <c r="E15" s="71" t="s">
        <v>0</v>
      </c>
      <c r="F15" s="71" t="s">
        <v>0</v>
      </c>
      <c r="G15" s="71" t="s">
        <v>0</v>
      </c>
      <c r="H15" s="71" t="s">
        <v>0</v>
      </c>
      <c r="I15" s="71" t="s">
        <v>0</v>
      </c>
      <c r="J15" s="71" t="s">
        <v>15</v>
      </c>
      <c r="K15" s="71" t="s">
        <v>0</v>
      </c>
      <c r="L15" s="71" t="s">
        <v>0</v>
      </c>
      <c r="M15" s="71" t="s">
        <v>0</v>
      </c>
      <c r="N15" s="71" t="s">
        <v>0</v>
      </c>
      <c r="O15" s="71" t="s">
        <v>0</v>
      </c>
      <c r="P15" s="71" t="s">
        <v>0</v>
      </c>
      <c r="Q15" s="41"/>
      <c r="R15" s="41"/>
    </row>
    <row r="16" spans="1:18" ht="30" customHeight="1" x14ac:dyDescent="0.2">
      <c r="A16" s="71" t="s">
        <v>0</v>
      </c>
      <c r="B16" s="71" t="s">
        <v>0</v>
      </c>
      <c r="C16" s="7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1056</v>
      </c>
      <c r="D16" s="71" t="s">
        <v>0</v>
      </c>
      <c r="E16" s="71" t="s">
        <v>0</v>
      </c>
      <c r="F16" s="71" t="s">
        <v>0</v>
      </c>
      <c r="G16" s="71" t="s">
        <v>0</v>
      </c>
      <c r="H16" s="71" t="s">
        <v>0</v>
      </c>
      <c r="I16" s="71" t="s">
        <v>0</v>
      </c>
      <c r="J16" s="7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1056</v>
      </c>
      <c r="K16" s="71" t="s">
        <v>0</v>
      </c>
      <c r="L16" s="71" t="s">
        <v>0</v>
      </c>
      <c r="M16" s="71" t="s">
        <v>0</v>
      </c>
      <c r="N16" s="71" t="s">
        <v>0</v>
      </c>
      <c r="O16" s="71" t="s">
        <v>0</v>
      </c>
      <c r="P16" s="71" t="s">
        <v>0</v>
      </c>
      <c r="Q16" s="41"/>
      <c r="R16" s="41"/>
    </row>
    <row r="17" spans="1:18" ht="30" customHeight="1" x14ac:dyDescent="0.2">
      <c r="A17" s="71" t="s">
        <v>0</v>
      </c>
      <c r="B17" s="71" t="s">
        <v>0</v>
      </c>
      <c r="C17" s="71" t="s">
        <v>16</v>
      </c>
      <c r="D17" s="71" t="s">
        <v>0</v>
      </c>
      <c r="E17" s="71" t="s">
        <v>0</v>
      </c>
      <c r="F17" s="71" t="s">
        <v>0</v>
      </c>
      <c r="G17" s="71" t="s">
        <v>17</v>
      </c>
      <c r="H17" s="71" t="s">
        <v>0</v>
      </c>
      <c r="I17" s="71" t="s">
        <v>0</v>
      </c>
      <c r="J17" s="71" t="s">
        <v>18</v>
      </c>
      <c r="K17" s="71" t="s">
        <v>0</v>
      </c>
      <c r="L17" s="71" t="s">
        <v>0</v>
      </c>
      <c r="M17" s="71" t="s">
        <v>0</v>
      </c>
      <c r="N17" s="71" t="s">
        <v>17</v>
      </c>
      <c r="O17" s="71" t="s">
        <v>0</v>
      </c>
      <c r="P17" s="71" t="s">
        <v>0</v>
      </c>
      <c r="Q17" s="41"/>
      <c r="R17" s="41"/>
    </row>
    <row r="18" spans="1:18" ht="60" x14ac:dyDescent="0.2">
      <c r="A18" s="71" t="s">
        <v>0</v>
      </c>
      <c r="B18" s="71" t="s">
        <v>0</v>
      </c>
      <c r="C18" s="39" t="s">
        <v>19</v>
      </c>
      <c r="D18" s="39" t="s">
        <v>20</v>
      </c>
      <c r="E18" s="39" t="s">
        <v>21</v>
      </c>
      <c r="F18" s="39" t="s">
        <v>22</v>
      </c>
      <c r="G18" s="39" t="s">
        <v>23</v>
      </c>
      <c r="H18" s="39" t="s">
        <v>24</v>
      </c>
      <c r="I18" s="39" t="s">
        <v>25</v>
      </c>
      <c r="J18" s="39" t="s">
        <v>19</v>
      </c>
      <c r="K18" s="39" t="s">
        <v>20</v>
      </c>
      <c r="L18" s="39" t="s">
        <v>21</v>
      </c>
      <c r="M18" s="39" t="s">
        <v>22</v>
      </c>
      <c r="N18" s="39" t="s">
        <v>23</v>
      </c>
      <c r="O18" s="39" t="s">
        <v>24</v>
      </c>
      <c r="P18" s="39" t="s">
        <v>25</v>
      </c>
      <c r="Q18" s="39" t="s">
        <v>26</v>
      </c>
      <c r="R18" s="39" t="s">
        <v>27</v>
      </c>
    </row>
    <row r="19" spans="1:18" ht="15" x14ac:dyDescent="0.2">
      <c r="A19" s="39">
        <v>1</v>
      </c>
      <c r="B19" s="39">
        <v>2</v>
      </c>
      <c r="C19" s="39">
        <v>3</v>
      </c>
      <c r="D19" s="39">
        <v>4</v>
      </c>
      <c r="E19" s="39">
        <v>5</v>
      </c>
      <c r="F19" s="39">
        <v>6</v>
      </c>
      <c r="G19" s="39">
        <v>7</v>
      </c>
      <c r="H19" s="39">
        <v>8</v>
      </c>
      <c r="I19" s="39">
        <v>9</v>
      </c>
      <c r="J19" s="39">
        <v>10</v>
      </c>
      <c r="K19" s="39">
        <v>11</v>
      </c>
      <c r="L19" s="39">
        <v>12</v>
      </c>
      <c r="M19" s="39">
        <v>13</v>
      </c>
      <c r="N19" s="39">
        <v>14</v>
      </c>
      <c r="O19" s="39">
        <v>15</v>
      </c>
      <c r="P19" s="39">
        <v>16</v>
      </c>
      <c r="Q19" s="41"/>
      <c r="R19" s="41"/>
    </row>
    <row r="20" spans="1:18" s="12" customFormat="1" ht="50.1" customHeight="1" x14ac:dyDescent="0.2">
      <c r="A20" s="31">
        <v>1</v>
      </c>
      <c r="B20" s="17" t="s">
        <v>39</v>
      </c>
      <c r="C20" s="17">
        <v>110</v>
      </c>
      <c r="D20" s="17" t="s">
        <v>75</v>
      </c>
      <c r="E20" s="42">
        <v>3</v>
      </c>
      <c r="F20" s="17" t="s">
        <v>40</v>
      </c>
      <c r="G20" s="17" t="s">
        <v>77</v>
      </c>
      <c r="H20" s="38">
        <v>23135</v>
      </c>
      <c r="I20" s="38">
        <f>H20*E20*Q20</f>
        <v>76345.5</v>
      </c>
      <c r="J20" s="17"/>
      <c r="K20" s="17"/>
      <c r="L20" s="42"/>
      <c r="M20" s="17"/>
      <c r="N20" s="17"/>
      <c r="O20" s="38"/>
      <c r="P20" s="38"/>
      <c r="Q20" s="43">
        <v>1.1000000000000001</v>
      </c>
      <c r="R20" s="43" t="s">
        <v>0</v>
      </c>
    </row>
    <row r="21" spans="1:18" s="12" customFormat="1" ht="50.1" customHeight="1" x14ac:dyDescent="0.2">
      <c r="A21" s="31">
        <v>2</v>
      </c>
      <c r="B21" s="17" t="s">
        <v>41</v>
      </c>
      <c r="C21" s="15"/>
      <c r="D21" s="15" t="s">
        <v>42</v>
      </c>
      <c r="E21" s="18">
        <v>2499</v>
      </c>
      <c r="F21" s="15" t="s">
        <v>31</v>
      </c>
      <c r="G21" s="15" t="s">
        <v>43</v>
      </c>
      <c r="H21" s="14">
        <v>3.02</v>
      </c>
      <c r="I21" s="38">
        <f t="shared" ref="I21:I39" si="0">H21*E21*Q21</f>
        <v>7546.9800000000005</v>
      </c>
      <c r="J21" s="15"/>
      <c r="K21" s="15"/>
      <c r="L21" s="18"/>
      <c r="M21" s="15"/>
      <c r="N21" s="15"/>
      <c r="O21" s="14"/>
      <c r="P21" s="14"/>
      <c r="Q21" s="41">
        <v>1</v>
      </c>
      <c r="R21" s="43"/>
    </row>
    <row r="22" spans="1:18" s="12" customFormat="1" ht="50.1" customHeight="1" x14ac:dyDescent="0.2">
      <c r="A22" s="15">
        <v>3</v>
      </c>
      <c r="B22" s="17" t="s">
        <v>45</v>
      </c>
      <c r="C22" s="17">
        <v>15</v>
      </c>
      <c r="D22" s="17" t="s">
        <v>76</v>
      </c>
      <c r="E22" s="42">
        <f>21*0+24</f>
        <v>24</v>
      </c>
      <c r="F22" s="17" t="s">
        <v>40</v>
      </c>
      <c r="G22" s="19" t="s">
        <v>78</v>
      </c>
      <c r="H22" s="20">
        <v>1188</v>
      </c>
      <c r="I22" s="38">
        <f t="shared" si="0"/>
        <v>29367.360000000001</v>
      </c>
      <c r="J22" s="17"/>
      <c r="K22" s="17"/>
      <c r="L22" s="42"/>
      <c r="M22" s="17"/>
      <c r="N22" s="19"/>
      <c r="O22" s="20"/>
      <c r="P22" s="38"/>
      <c r="Q22" s="43">
        <v>1.03</v>
      </c>
      <c r="R22" s="43" t="s">
        <v>0</v>
      </c>
    </row>
    <row r="23" spans="1:18" s="12" customFormat="1" ht="50.1" customHeight="1" x14ac:dyDescent="0.2">
      <c r="A23" s="31">
        <v>4</v>
      </c>
      <c r="B23" s="17" t="s">
        <v>46</v>
      </c>
      <c r="C23" s="17">
        <v>110</v>
      </c>
      <c r="D23" s="17" t="s">
        <v>73</v>
      </c>
      <c r="E23" s="42">
        <v>2</v>
      </c>
      <c r="F23" s="17" t="s">
        <v>40</v>
      </c>
      <c r="G23" s="17" t="s">
        <v>71</v>
      </c>
      <c r="H23" s="38">
        <v>36657</v>
      </c>
      <c r="I23" s="38">
        <f t="shared" si="0"/>
        <v>76979.7</v>
      </c>
      <c r="J23" s="17"/>
      <c r="K23" s="17"/>
      <c r="L23" s="42"/>
      <c r="M23" s="17"/>
      <c r="N23" s="17"/>
      <c r="O23" s="38"/>
      <c r="P23" s="38"/>
      <c r="Q23" s="43">
        <v>1.05</v>
      </c>
      <c r="R23" s="43" t="s">
        <v>0</v>
      </c>
    </row>
    <row r="24" spans="1:18" s="12" customFormat="1" ht="50.1" customHeight="1" x14ac:dyDescent="0.2">
      <c r="A24" s="31">
        <v>5</v>
      </c>
      <c r="B24" s="17" t="s">
        <v>41</v>
      </c>
      <c r="C24" s="17"/>
      <c r="D24" s="17" t="s">
        <v>42</v>
      </c>
      <c r="E24" s="42">
        <v>200</v>
      </c>
      <c r="F24" s="17" t="s">
        <v>31</v>
      </c>
      <c r="G24" s="17" t="s">
        <v>43</v>
      </c>
      <c r="H24" s="38">
        <v>3.02</v>
      </c>
      <c r="I24" s="38">
        <f t="shared" si="0"/>
        <v>604</v>
      </c>
      <c r="J24" s="17"/>
      <c r="K24" s="17"/>
      <c r="L24" s="42"/>
      <c r="M24" s="17"/>
      <c r="N24" s="17"/>
      <c r="O24" s="38"/>
      <c r="P24" s="38"/>
      <c r="Q24" s="41">
        <v>1</v>
      </c>
      <c r="R24" s="43" t="s">
        <v>0</v>
      </c>
    </row>
    <row r="25" spans="1:18" s="12" customFormat="1" ht="50.1" customHeight="1" x14ac:dyDescent="0.2">
      <c r="A25" s="31">
        <v>6</v>
      </c>
      <c r="B25" s="17" t="s">
        <v>47</v>
      </c>
      <c r="C25" s="17">
        <v>15</v>
      </c>
      <c r="D25" s="17" t="s">
        <v>72</v>
      </c>
      <c r="E25" s="42">
        <v>2</v>
      </c>
      <c r="F25" s="17" t="s">
        <v>40</v>
      </c>
      <c r="G25" s="17" t="s">
        <v>74</v>
      </c>
      <c r="H25" s="38">
        <v>395</v>
      </c>
      <c r="I25" s="38">
        <f t="shared" si="0"/>
        <v>829.5</v>
      </c>
      <c r="J25" s="17"/>
      <c r="K25" s="17"/>
      <c r="L25" s="42"/>
      <c r="M25" s="17"/>
      <c r="N25" s="17"/>
      <c r="O25" s="38"/>
      <c r="P25" s="38"/>
      <c r="Q25" s="43">
        <v>1.05</v>
      </c>
      <c r="R25" s="43" t="s">
        <v>0</v>
      </c>
    </row>
    <row r="26" spans="1:18" s="12" customFormat="1" ht="50.1" customHeight="1" x14ac:dyDescent="0.2">
      <c r="A26" s="31">
        <v>7</v>
      </c>
      <c r="B26" s="17" t="s">
        <v>48</v>
      </c>
      <c r="C26" s="17">
        <v>15</v>
      </c>
      <c r="D26" s="17" t="s">
        <v>111</v>
      </c>
      <c r="E26" s="42">
        <v>2</v>
      </c>
      <c r="F26" s="17" t="s">
        <v>40</v>
      </c>
      <c r="G26" s="17" t="s">
        <v>112</v>
      </c>
      <c r="H26" s="38">
        <v>4349</v>
      </c>
      <c r="I26" s="38">
        <f t="shared" si="0"/>
        <v>9132.9</v>
      </c>
      <c r="J26" s="17"/>
      <c r="K26" s="17"/>
      <c r="L26" s="42"/>
      <c r="M26" s="17"/>
      <c r="N26" s="17"/>
      <c r="O26" s="38"/>
      <c r="P26" s="38"/>
      <c r="Q26" s="43">
        <v>1.05</v>
      </c>
      <c r="R26" s="43" t="s">
        <v>0</v>
      </c>
    </row>
    <row r="27" spans="1:18" s="12" customFormat="1" ht="50.1" customHeight="1" x14ac:dyDescent="0.2">
      <c r="A27" s="15">
        <v>8</v>
      </c>
      <c r="B27" s="17" t="s">
        <v>41</v>
      </c>
      <c r="C27" s="15" t="s">
        <v>29</v>
      </c>
      <c r="D27" s="17" t="s">
        <v>42</v>
      </c>
      <c r="E27" s="42">
        <v>1220</v>
      </c>
      <c r="F27" s="17" t="s">
        <v>31</v>
      </c>
      <c r="G27" s="17" t="s">
        <v>43</v>
      </c>
      <c r="H27" s="38">
        <v>3.02</v>
      </c>
      <c r="I27" s="38">
        <f t="shared" si="0"/>
        <v>3684.4</v>
      </c>
      <c r="J27" s="15"/>
      <c r="K27" s="17"/>
      <c r="L27" s="42"/>
      <c r="M27" s="17"/>
      <c r="N27" s="17"/>
      <c r="O27" s="38"/>
      <c r="P27" s="38"/>
      <c r="Q27" s="41">
        <v>1</v>
      </c>
      <c r="R27" s="43" t="s">
        <v>0</v>
      </c>
    </row>
    <row r="28" spans="1:18" s="12" customFormat="1" ht="50.1" customHeight="1" x14ac:dyDescent="0.2">
      <c r="A28" s="31">
        <v>9</v>
      </c>
      <c r="B28" s="17" t="s">
        <v>28</v>
      </c>
      <c r="C28" s="17">
        <v>15</v>
      </c>
      <c r="D28" s="17" t="s">
        <v>30</v>
      </c>
      <c r="E28" s="42">
        <v>263.39999999999998</v>
      </c>
      <c r="F28" s="17" t="s">
        <v>31</v>
      </c>
      <c r="G28" s="17" t="s">
        <v>32</v>
      </c>
      <c r="H28" s="38">
        <v>63</v>
      </c>
      <c r="I28" s="38">
        <f t="shared" si="0"/>
        <v>20576.807999999997</v>
      </c>
      <c r="J28" s="17"/>
      <c r="K28" s="17"/>
      <c r="L28" s="42"/>
      <c r="M28" s="17"/>
      <c r="N28" s="17"/>
      <c r="O28" s="38"/>
      <c r="P28" s="38"/>
      <c r="Q28" s="43">
        <v>1.24</v>
      </c>
      <c r="R28" s="44" t="s">
        <v>145</v>
      </c>
    </row>
    <row r="29" spans="1:18" s="12" customFormat="1" ht="50.1" customHeight="1" x14ac:dyDescent="0.2">
      <c r="A29" s="31">
        <v>10</v>
      </c>
      <c r="B29" s="17" t="s">
        <v>28</v>
      </c>
      <c r="C29" s="17">
        <v>110</v>
      </c>
      <c r="D29" s="17" t="s">
        <v>33</v>
      </c>
      <c r="E29" s="42">
        <v>288</v>
      </c>
      <c r="F29" s="17" t="s">
        <v>31</v>
      </c>
      <c r="G29" s="17" t="s">
        <v>34</v>
      </c>
      <c r="H29" s="38">
        <v>93</v>
      </c>
      <c r="I29" s="38">
        <f t="shared" si="0"/>
        <v>33212.159999999996</v>
      </c>
      <c r="J29" s="17"/>
      <c r="K29" s="17"/>
      <c r="L29" s="42"/>
      <c r="M29" s="17"/>
      <c r="N29" s="17"/>
      <c r="O29" s="38"/>
      <c r="P29" s="38"/>
      <c r="Q29" s="43">
        <v>1.24</v>
      </c>
      <c r="R29" s="28" t="s">
        <v>146</v>
      </c>
    </row>
    <row r="30" spans="1:18" s="36" customFormat="1" ht="15" x14ac:dyDescent="0.2">
      <c r="A30" s="31">
        <v>11</v>
      </c>
      <c r="B30" s="31" t="s">
        <v>108</v>
      </c>
      <c r="C30" s="31" t="s">
        <v>109</v>
      </c>
      <c r="D30" s="31" t="s">
        <v>29</v>
      </c>
      <c r="E30" s="34">
        <v>1</v>
      </c>
      <c r="F30" s="31" t="s">
        <v>36</v>
      </c>
      <c r="G30" s="31" t="s">
        <v>110</v>
      </c>
      <c r="H30" s="35">
        <v>447</v>
      </c>
      <c r="I30" s="38">
        <f t="shared" si="0"/>
        <v>464.88</v>
      </c>
      <c r="J30" s="31"/>
      <c r="K30" s="31"/>
      <c r="L30" s="34"/>
      <c r="M30" s="31"/>
      <c r="N30" s="31"/>
      <c r="O30" s="35"/>
      <c r="P30" s="35"/>
      <c r="Q30" s="36">
        <v>1.04</v>
      </c>
    </row>
    <row r="31" spans="1:18" s="12" customFormat="1" ht="50.1" customHeight="1" x14ac:dyDescent="0.2">
      <c r="A31" s="31">
        <v>12</v>
      </c>
      <c r="B31" s="15" t="s">
        <v>86</v>
      </c>
      <c r="C31" s="15" t="s">
        <v>29</v>
      </c>
      <c r="D31" s="19" t="s">
        <v>84</v>
      </c>
      <c r="E31" s="18">
        <v>2</v>
      </c>
      <c r="F31" s="19" t="s">
        <v>35</v>
      </c>
      <c r="G31" s="19" t="s">
        <v>85</v>
      </c>
      <c r="H31" s="20">
        <v>4170</v>
      </c>
      <c r="I31" s="38">
        <f t="shared" si="0"/>
        <v>8673.6</v>
      </c>
      <c r="J31" s="15"/>
      <c r="K31" s="19"/>
      <c r="L31" s="18"/>
      <c r="M31" s="19"/>
      <c r="N31" s="19"/>
      <c r="O31" s="20"/>
      <c r="P31" s="35"/>
      <c r="Q31" s="41">
        <v>1.04</v>
      </c>
      <c r="R31" s="43"/>
    </row>
    <row r="32" spans="1:18" s="36" customFormat="1" ht="45" x14ac:dyDescent="0.2">
      <c r="A32" s="15">
        <v>13</v>
      </c>
      <c r="B32" s="31" t="s">
        <v>113</v>
      </c>
      <c r="C32" s="31" t="s">
        <v>29</v>
      </c>
      <c r="D32" s="31" t="s">
        <v>114</v>
      </c>
      <c r="E32" s="34">
        <v>1</v>
      </c>
      <c r="F32" s="31" t="s">
        <v>36</v>
      </c>
      <c r="G32" s="31" t="s">
        <v>115</v>
      </c>
      <c r="H32" s="35">
        <v>1467</v>
      </c>
      <c r="I32" s="38">
        <f t="shared" si="0"/>
        <v>1525.68</v>
      </c>
      <c r="J32" s="31"/>
      <c r="K32" s="31"/>
      <c r="L32" s="34"/>
      <c r="M32" s="31"/>
      <c r="N32" s="31"/>
      <c r="O32" s="35"/>
      <c r="P32" s="35"/>
      <c r="Q32" s="36">
        <v>1.04</v>
      </c>
      <c r="R32" s="37"/>
    </row>
    <row r="33" spans="1:25" s="12" customFormat="1" ht="30" x14ac:dyDescent="0.2">
      <c r="A33" s="31">
        <v>14</v>
      </c>
      <c r="B33" s="19" t="s">
        <v>116</v>
      </c>
      <c r="C33" s="19" t="s">
        <v>29</v>
      </c>
      <c r="D33" s="31" t="s">
        <v>117</v>
      </c>
      <c r="E33" s="34">
        <v>1</v>
      </c>
      <c r="F33" s="31" t="s">
        <v>36</v>
      </c>
      <c r="G33" s="31" t="s">
        <v>118</v>
      </c>
      <c r="H33" s="35">
        <v>366</v>
      </c>
      <c r="I33" s="38">
        <f t="shared" si="0"/>
        <v>380.64</v>
      </c>
      <c r="J33" s="19"/>
      <c r="K33" s="31"/>
      <c r="L33" s="34"/>
      <c r="M33" s="31"/>
      <c r="N33" s="31"/>
      <c r="O33" s="35"/>
      <c r="P33" s="35"/>
      <c r="Q33" s="36">
        <v>1.04</v>
      </c>
      <c r="R33" s="28"/>
    </row>
    <row r="34" spans="1:25" s="12" customFormat="1" ht="50.1" customHeight="1" x14ac:dyDescent="0.2">
      <c r="A34" s="31">
        <v>15</v>
      </c>
      <c r="B34" s="19" t="s">
        <v>79</v>
      </c>
      <c r="C34" s="19">
        <v>110</v>
      </c>
      <c r="D34" s="19"/>
      <c r="E34" s="18">
        <v>1</v>
      </c>
      <c r="F34" s="19" t="s">
        <v>36</v>
      </c>
      <c r="G34" s="19" t="s">
        <v>80</v>
      </c>
      <c r="H34" s="20">
        <v>23531</v>
      </c>
      <c r="I34" s="38">
        <f t="shared" si="0"/>
        <v>24472.240000000002</v>
      </c>
      <c r="J34" s="19"/>
      <c r="K34" s="19"/>
      <c r="L34" s="18"/>
      <c r="M34" s="19"/>
      <c r="N34" s="19"/>
      <c r="O34" s="20"/>
      <c r="P34" s="20"/>
      <c r="Q34" s="43">
        <v>1.04</v>
      </c>
      <c r="R34" s="43" t="s">
        <v>0</v>
      </c>
      <c r="S34" s="24"/>
      <c r="T34" s="23"/>
      <c r="U34" s="23"/>
      <c r="V34" s="23"/>
      <c r="W34" s="23"/>
      <c r="X34" s="23"/>
      <c r="Y34" s="23"/>
    </row>
    <row r="35" spans="1:25" s="12" customFormat="1" ht="50.1" customHeight="1" x14ac:dyDescent="0.2">
      <c r="A35" s="15">
        <v>16</v>
      </c>
      <c r="B35" s="19" t="s">
        <v>81</v>
      </c>
      <c r="C35" s="19">
        <v>15</v>
      </c>
      <c r="D35" s="19"/>
      <c r="E35" s="18">
        <v>21</v>
      </c>
      <c r="F35" s="19" t="s">
        <v>36</v>
      </c>
      <c r="G35" s="19" t="s">
        <v>82</v>
      </c>
      <c r="H35" s="20">
        <v>180</v>
      </c>
      <c r="I35" s="38">
        <f t="shared" si="0"/>
        <v>3931.2000000000003</v>
      </c>
      <c r="J35" s="19"/>
      <c r="K35" s="19"/>
      <c r="L35" s="18"/>
      <c r="M35" s="19"/>
      <c r="N35" s="19"/>
      <c r="O35" s="20"/>
      <c r="P35" s="20"/>
      <c r="Q35" s="43">
        <v>1.04</v>
      </c>
      <c r="R35" s="45"/>
      <c r="S35" s="24"/>
      <c r="T35" s="23"/>
      <c r="U35" s="23"/>
      <c r="V35" s="23"/>
      <c r="W35" s="23"/>
      <c r="X35" s="23"/>
      <c r="Y35" s="23"/>
    </row>
    <row r="36" spans="1:25" s="12" customFormat="1" ht="50.1" customHeight="1" x14ac:dyDescent="0.2">
      <c r="A36" s="31">
        <v>17</v>
      </c>
      <c r="B36" s="19" t="s">
        <v>81</v>
      </c>
      <c r="C36" s="19">
        <v>110</v>
      </c>
      <c r="D36" s="19"/>
      <c r="E36" s="18">
        <v>3</v>
      </c>
      <c r="F36" s="19" t="s">
        <v>36</v>
      </c>
      <c r="G36" s="19" t="s">
        <v>83</v>
      </c>
      <c r="H36" s="20">
        <v>629</v>
      </c>
      <c r="I36" s="38">
        <f t="shared" si="0"/>
        <v>1962.48</v>
      </c>
      <c r="J36" s="19"/>
      <c r="K36" s="19"/>
      <c r="L36" s="18"/>
      <c r="M36" s="19"/>
      <c r="N36" s="19"/>
      <c r="O36" s="20"/>
      <c r="P36" s="20"/>
      <c r="Q36" s="43">
        <v>1.04</v>
      </c>
      <c r="R36" s="45"/>
      <c r="S36" s="24"/>
      <c r="T36" s="23"/>
      <c r="U36" s="23"/>
      <c r="V36" s="23"/>
      <c r="W36" s="23"/>
      <c r="X36" s="23"/>
      <c r="Y36" s="23"/>
    </row>
    <row r="37" spans="1:25" s="12" customFormat="1" ht="50.1" customHeight="1" x14ac:dyDescent="0.2">
      <c r="A37" s="31">
        <v>18</v>
      </c>
      <c r="B37" s="19" t="s">
        <v>98</v>
      </c>
      <c r="C37" s="19"/>
      <c r="D37" s="19" t="s">
        <v>99</v>
      </c>
      <c r="E37" s="18">
        <v>0.25</v>
      </c>
      <c r="F37" s="19" t="s">
        <v>96</v>
      </c>
      <c r="G37" s="19" t="s">
        <v>100</v>
      </c>
      <c r="H37" s="20">
        <v>356</v>
      </c>
      <c r="I37" s="38">
        <f t="shared" si="0"/>
        <v>98.79</v>
      </c>
      <c r="J37" s="19"/>
      <c r="K37" s="19"/>
      <c r="L37" s="18"/>
      <c r="M37" s="19"/>
      <c r="N37" s="19"/>
      <c r="O37" s="20"/>
      <c r="P37" s="20"/>
      <c r="Q37" s="43">
        <v>1.1100000000000001</v>
      </c>
      <c r="R37" s="43"/>
    </row>
    <row r="38" spans="1:25" s="32" customFormat="1" ht="30" x14ac:dyDescent="0.2">
      <c r="A38" s="15">
        <v>19</v>
      </c>
      <c r="B38" s="31" t="s">
        <v>102</v>
      </c>
      <c r="C38" s="31">
        <v>110</v>
      </c>
      <c r="D38" s="31" t="s">
        <v>29</v>
      </c>
      <c r="E38" s="34">
        <v>1</v>
      </c>
      <c r="F38" s="31" t="s">
        <v>36</v>
      </c>
      <c r="G38" s="31" t="s">
        <v>103</v>
      </c>
      <c r="H38" s="35">
        <v>57363</v>
      </c>
      <c r="I38" s="38">
        <f t="shared" si="0"/>
        <v>71130.12</v>
      </c>
      <c r="J38" s="31"/>
      <c r="K38" s="31"/>
      <c r="L38" s="34"/>
      <c r="M38" s="31"/>
      <c r="N38" s="31"/>
      <c r="O38" s="35"/>
      <c r="P38" s="35"/>
      <c r="Q38" s="36">
        <v>1.24</v>
      </c>
      <c r="R38" s="36"/>
    </row>
    <row r="39" spans="1:25" s="33" customFormat="1" ht="50.1" customHeight="1" x14ac:dyDescent="0.2">
      <c r="A39" s="31">
        <v>20</v>
      </c>
      <c r="B39" s="15" t="s">
        <v>104</v>
      </c>
      <c r="C39" s="15" t="s">
        <v>105</v>
      </c>
      <c r="D39" s="15" t="s">
        <v>106</v>
      </c>
      <c r="E39" s="13">
        <v>1</v>
      </c>
      <c r="F39" s="15" t="s">
        <v>44</v>
      </c>
      <c r="G39" s="15" t="s">
        <v>107</v>
      </c>
      <c r="H39" s="14">
        <v>29099</v>
      </c>
      <c r="I39" s="38">
        <f t="shared" si="0"/>
        <v>29099</v>
      </c>
      <c r="J39" s="15"/>
      <c r="K39" s="15"/>
      <c r="L39" s="13"/>
      <c r="M39" s="15"/>
      <c r="N39" s="15"/>
      <c r="O39" s="14"/>
      <c r="P39" s="14"/>
      <c r="Q39" s="41">
        <v>1</v>
      </c>
      <c r="R39" s="41" t="s">
        <v>0</v>
      </c>
    </row>
    <row r="40" spans="1:25" s="12" customFormat="1" ht="50.1" customHeight="1" x14ac:dyDescent="0.2">
      <c r="A40" s="15">
        <v>21</v>
      </c>
      <c r="B40" s="17" t="s">
        <v>37</v>
      </c>
      <c r="C40" s="17" t="s">
        <v>0</v>
      </c>
      <c r="D40" s="17" t="s">
        <v>0</v>
      </c>
      <c r="E40" s="42" t="s">
        <v>0</v>
      </c>
      <c r="F40" s="17" t="s">
        <v>0</v>
      </c>
      <c r="G40" s="17" t="s">
        <v>0</v>
      </c>
      <c r="H40" s="38" t="s">
        <v>0</v>
      </c>
      <c r="I40" s="38">
        <f>SUM(I20:I39)</f>
        <v>400017.93799999991</v>
      </c>
      <c r="J40" s="17"/>
      <c r="K40" s="17"/>
      <c r="L40" s="42"/>
      <c r="M40" s="17"/>
      <c r="N40" s="17"/>
      <c r="O40" s="38"/>
      <c r="P40" s="38"/>
      <c r="Q40" s="43"/>
      <c r="R40" s="43"/>
      <c r="S40" s="21"/>
    </row>
  </sheetData>
  <autoFilter ref="A19:S40"/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3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3" t="s">
        <v>1</v>
      </c>
      <c r="P1" s="6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3" t="s">
        <v>2</v>
      </c>
      <c r="P2" s="6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3" t="s">
        <v>3</v>
      </c>
      <c r="P3" s="63" t="s">
        <v>0</v>
      </c>
    </row>
    <row r="4" spans="1:16" ht="45" customHeight="1" x14ac:dyDescent="0.2">
      <c r="A4" s="64" t="s">
        <v>4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</row>
    <row r="5" spans="1:16" x14ac:dyDescent="0.2">
      <c r="A5" t="s">
        <v>0</v>
      </c>
    </row>
    <row r="6" spans="1:16" x14ac:dyDescent="0.2">
      <c r="A6" s="66" t="s">
        <v>5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</row>
    <row r="7" spans="1:16" x14ac:dyDescent="0.2">
      <c r="A7" s="67" t="s">
        <v>6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</row>
    <row r="8" spans="1:16" ht="14.25" customHeight="1" x14ac:dyDescent="0.2">
      <c r="A8" s="68" t="str">
        <f>т1!A8</f>
        <v>Год раскрытия информации: 2021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</row>
    <row r="9" spans="1:16" ht="38.25" customHeight="1" x14ac:dyDescent="0.2">
      <c r="A9" s="70" t="s">
        <v>7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</row>
    <row r="10" spans="1:16" x14ac:dyDescent="0.2">
      <c r="A10" s="70" t="s">
        <v>8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</row>
    <row r="11" spans="1:16" x14ac:dyDescent="0.2">
      <c r="A11" s="70" t="str">
        <f>т1!A11</f>
        <v>Решение от утверждении инвестиционной программы отсутствует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</row>
    <row r="12" spans="1:16" x14ac:dyDescent="0.2">
      <c r="A12" s="67" t="s">
        <v>9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</row>
    <row r="13" spans="1:16" x14ac:dyDescent="0.2">
      <c r="A13" s="70" t="s">
        <v>10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</row>
    <row r="14" spans="1:16" x14ac:dyDescent="0.2">
      <c r="A14" s="66" t="s">
        <v>49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</row>
    <row r="15" spans="1:16" x14ac:dyDescent="0.2">
      <c r="A15" s="71" t="s">
        <v>12</v>
      </c>
      <c r="B15" s="71" t="s">
        <v>13</v>
      </c>
      <c r="C15" s="71" t="s">
        <v>14</v>
      </c>
      <c r="D15" s="71" t="s">
        <v>0</v>
      </c>
      <c r="E15" s="71" t="s">
        <v>0</v>
      </c>
      <c r="F15" s="71" t="s">
        <v>0</v>
      </c>
      <c r="G15" s="71" t="s">
        <v>0</v>
      </c>
      <c r="H15" s="71" t="s">
        <v>0</v>
      </c>
      <c r="I15" s="71" t="s">
        <v>0</v>
      </c>
      <c r="J15" s="71" t="s">
        <v>15</v>
      </c>
      <c r="K15" s="71" t="s">
        <v>0</v>
      </c>
      <c r="L15" s="71" t="s">
        <v>0</v>
      </c>
      <c r="M15" s="71" t="s">
        <v>0</v>
      </c>
      <c r="N15" s="71" t="s">
        <v>0</v>
      </c>
      <c r="O15" s="71" t="s">
        <v>0</v>
      </c>
      <c r="P15" s="71" t="s">
        <v>0</v>
      </c>
    </row>
    <row r="16" spans="1:16" ht="30" customHeight="1" x14ac:dyDescent="0.2">
      <c r="A16" s="71" t="s">
        <v>0</v>
      </c>
      <c r="B16" s="71" t="s">
        <v>0</v>
      </c>
      <c r="C16" s="7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1056</v>
      </c>
      <c r="D16" s="71" t="s">
        <v>0</v>
      </c>
      <c r="E16" s="71" t="s">
        <v>0</v>
      </c>
      <c r="F16" s="71" t="s">
        <v>0</v>
      </c>
      <c r="G16" s="71" t="s">
        <v>0</v>
      </c>
      <c r="H16" s="71" t="s">
        <v>0</v>
      </c>
      <c r="I16" s="71" t="s">
        <v>0</v>
      </c>
      <c r="J16" s="7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1056</v>
      </c>
      <c r="K16" s="71" t="s">
        <v>0</v>
      </c>
      <c r="L16" s="71" t="s">
        <v>0</v>
      </c>
      <c r="M16" s="71" t="s">
        <v>0</v>
      </c>
      <c r="N16" s="71" t="s">
        <v>0</v>
      </c>
      <c r="O16" s="71" t="s">
        <v>0</v>
      </c>
      <c r="P16" s="71" t="s">
        <v>0</v>
      </c>
    </row>
    <row r="17" spans="1:18" ht="30" customHeight="1" x14ac:dyDescent="0.2">
      <c r="A17" s="71" t="s">
        <v>0</v>
      </c>
      <c r="B17" s="71" t="s">
        <v>0</v>
      </c>
      <c r="C17" s="71" t="s">
        <v>16</v>
      </c>
      <c r="D17" s="71" t="s">
        <v>0</v>
      </c>
      <c r="E17" s="71" t="s">
        <v>0</v>
      </c>
      <c r="F17" s="71" t="s">
        <v>0</v>
      </c>
      <c r="G17" s="71" t="s">
        <v>17</v>
      </c>
      <c r="H17" s="71" t="s">
        <v>0</v>
      </c>
      <c r="I17" s="71" t="s">
        <v>0</v>
      </c>
      <c r="J17" s="71" t="s">
        <v>18</v>
      </c>
      <c r="K17" s="71" t="s">
        <v>0</v>
      </c>
      <c r="L17" s="71" t="s">
        <v>0</v>
      </c>
      <c r="M17" s="71" t="s">
        <v>0</v>
      </c>
      <c r="N17" s="71" t="s">
        <v>17</v>
      </c>
      <c r="O17" s="71" t="s">
        <v>0</v>
      </c>
      <c r="P17" s="71" t="s">
        <v>0</v>
      </c>
    </row>
    <row r="18" spans="1:18" ht="60" x14ac:dyDescent="0.2">
      <c r="A18" s="71" t="s">
        <v>0</v>
      </c>
      <c r="B18" s="71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37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3" t="s">
        <v>1</v>
      </c>
      <c r="P1" s="6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3" t="s">
        <v>2</v>
      </c>
      <c r="P2" s="6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3" t="s">
        <v>3</v>
      </c>
      <c r="P3" s="63" t="s">
        <v>0</v>
      </c>
    </row>
    <row r="4" spans="1:16" ht="45" customHeight="1" x14ac:dyDescent="0.2">
      <c r="A4" s="64" t="s">
        <v>4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</row>
    <row r="5" spans="1:16" x14ac:dyDescent="0.2">
      <c r="A5" t="s">
        <v>0</v>
      </c>
    </row>
    <row r="6" spans="1:16" x14ac:dyDescent="0.2">
      <c r="A6" s="66" t="s">
        <v>5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</row>
    <row r="7" spans="1:16" x14ac:dyDescent="0.2">
      <c r="A7" s="67" t="s">
        <v>6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</row>
    <row r="8" spans="1:16" ht="14.25" customHeight="1" x14ac:dyDescent="0.2">
      <c r="A8" s="68" t="str">
        <f>т1!A8</f>
        <v>Год раскрытия информации: 2021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</row>
    <row r="9" spans="1:16" ht="45" customHeight="1" x14ac:dyDescent="0.2">
      <c r="A9" s="70" t="s">
        <v>7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</row>
    <row r="10" spans="1:16" x14ac:dyDescent="0.2">
      <c r="A10" s="70" t="s">
        <v>8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</row>
    <row r="11" spans="1:16" x14ac:dyDescent="0.2">
      <c r="A11" s="70" t="str">
        <f>т1!A11</f>
        <v>Решение от утверждении инвестиционной программы отсутствует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</row>
    <row r="12" spans="1:16" x14ac:dyDescent="0.2">
      <c r="A12" s="67" t="s">
        <v>9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</row>
    <row r="13" spans="1:16" x14ac:dyDescent="0.2">
      <c r="A13" s="70" t="s">
        <v>10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</row>
    <row r="14" spans="1:16" x14ac:dyDescent="0.2">
      <c r="A14" s="66" t="s">
        <v>50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</row>
    <row r="15" spans="1:16" x14ac:dyDescent="0.2">
      <c r="A15" s="71" t="s">
        <v>12</v>
      </c>
      <c r="B15" s="71" t="s">
        <v>13</v>
      </c>
      <c r="C15" s="71" t="s">
        <v>14</v>
      </c>
      <c r="D15" s="71" t="s">
        <v>0</v>
      </c>
      <c r="E15" s="71" t="s">
        <v>0</v>
      </c>
      <c r="F15" s="71" t="s">
        <v>0</v>
      </c>
      <c r="G15" s="71" t="s">
        <v>0</v>
      </c>
      <c r="H15" s="71" t="s">
        <v>0</v>
      </c>
      <c r="I15" s="71" t="s">
        <v>0</v>
      </c>
      <c r="J15" s="71" t="s">
        <v>15</v>
      </c>
      <c r="K15" s="71" t="s">
        <v>0</v>
      </c>
      <c r="L15" s="71" t="s">
        <v>0</v>
      </c>
      <c r="M15" s="71" t="s">
        <v>0</v>
      </c>
      <c r="N15" s="71" t="s">
        <v>0</v>
      </c>
      <c r="O15" s="71" t="s">
        <v>0</v>
      </c>
      <c r="P15" s="71" t="s">
        <v>0</v>
      </c>
    </row>
    <row r="16" spans="1:16" ht="30" customHeight="1" x14ac:dyDescent="0.2">
      <c r="A16" s="71" t="s">
        <v>0</v>
      </c>
      <c r="B16" s="71" t="s">
        <v>0</v>
      </c>
      <c r="C16" s="7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1056</v>
      </c>
      <c r="D16" s="71" t="s">
        <v>0</v>
      </c>
      <c r="E16" s="71" t="s">
        <v>0</v>
      </c>
      <c r="F16" s="71" t="s">
        <v>0</v>
      </c>
      <c r="G16" s="71" t="s">
        <v>0</v>
      </c>
      <c r="H16" s="71" t="s">
        <v>0</v>
      </c>
      <c r="I16" s="71" t="s">
        <v>0</v>
      </c>
      <c r="J16" s="7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1056</v>
      </c>
      <c r="K16" s="71" t="s">
        <v>0</v>
      </c>
      <c r="L16" s="71" t="s">
        <v>0</v>
      </c>
      <c r="M16" s="71" t="s">
        <v>0</v>
      </c>
      <c r="N16" s="71" t="s">
        <v>0</v>
      </c>
      <c r="O16" s="71" t="s">
        <v>0</v>
      </c>
      <c r="P16" s="71" t="s">
        <v>0</v>
      </c>
    </row>
    <row r="17" spans="1:18" ht="30" customHeight="1" x14ac:dyDescent="0.2">
      <c r="A17" s="71" t="s">
        <v>0</v>
      </c>
      <c r="B17" s="71" t="s">
        <v>0</v>
      </c>
      <c r="C17" s="71" t="s">
        <v>16</v>
      </c>
      <c r="D17" s="71" t="s">
        <v>0</v>
      </c>
      <c r="E17" s="71" t="s">
        <v>0</v>
      </c>
      <c r="F17" s="71" t="s">
        <v>0</v>
      </c>
      <c r="G17" s="71" t="s">
        <v>17</v>
      </c>
      <c r="H17" s="71" t="s">
        <v>0</v>
      </c>
      <c r="I17" s="71" t="s">
        <v>0</v>
      </c>
      <c r="J17" s="71" t="s">
        <v>18</v>
      </c>
      <c r="K17" s="71" t="s">
        <v>0</v>
      </c>
      <c r="L17" s="71" t="s">
        <v>0</v>
      </c>
      <c r="M17" s="71" t="s">
        <v>0</v>
      </c>
      <c r="N17" s="71" t="s">
        <v>17</v>
      </c>
      <c r="O17" s="71" t="s">
        <v>0</v>
      </c>
      <c r="P17" s="71" t="s">
        <v>0</v>
      </c>
    </row>
    <row r="18" spans="1:18" ht="60" x14ac:dyDescent="0.2">
      <c r="A18" s="71" t="s">
        <v>0</v>
      </c>
      <c r="B18" s="71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30" customFormat="1" ht="30" x14ac:dyDescent="0.2">
      <c r="A20" s="25"/>
      <c r="B20" s="25" t="s">
        <v>142</v>
      </c>
      <c r="C20" s="25">
        <v>15</v>
      </c>
      <c r="D20" s="25" t="s">
        <v>143</v>
      </c>
      <c r="E20" s="25">
        <v>0.13</v>
      </c>
      <c r="F20" s="25" t="s">
        <v>96</v>
      </c>
      <c r="G20" s="25" t="s">
        <v>144</v>
      </c>
      <c r="H20" s="25">
        <v>336</v>
      </c>
      <c r="I20" s="25">
        <f>H20*E20*Q20</f>
        <v>45.427199999999999</v>
      </c>
      <c r="J20" s="25"/>
      <c r="K20" s="25"/>
      <c r="L20" s="25"/>
      <c r="M20" s="25"/>
      <c r="N20" s="25"/>
      <c r="O20" s="25"/>
      <c r="P20" s="25"/>
      <c r="Q20" s="30">
        <v>1.04</v>
      </c>
    </row>
    <row r="21" spans="1:18" ht="50.1" customHeight="1" x14ac:dyDescent="0.2">
      <c r="A21" s="3" t="s">
        <v>0</v>
      </c>
      <c r="B21" s="3" t="s">
        <v>37</v>
      </c>
      <c r="C21" s="3" t="s">
        <v>0</v>
      </c>
      <c r="D21" s="3" t="s">
        <v>0</v>
      </c>
      <c r="E21" s="4" t="s">
        <v>0</v>
      </c>
      <c r="F21" s="3" t="s">
        <v>0</v>
      </c>
      <c r="G21" s="3" t="s">
        <v>0</v>
      </c>
      <c r="H21" s="5" t="s">
        <v>0</v>
      </c>
      <c r="I21" s="5">
        <f>I20</f>
        <v>45.427199999999999</v>
      </c>
      <c r="J21" s="3"/>
      <c r="K21" s="3"/>
      <c r="L21" s="4"/>
      <c r="M21" s="3"/>
      <c r="N21" s="3"/>
      <c r="O21" s="5"/>
      <c r="P21" s="5"/>
    </row>
    <row r="23" spans="1:18" ht="15" x14ac:dyDescent="0.2">
      <c r="I23" s="22"/>
      <c r="J23" s="27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3" t="s">
        <v>1</v>
      </c>
      <c r="P1" s="6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3" t="s">
        <v>2</v>
      </c>
      <c r="P2" s="6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3" t="s">
        <v>3</v>
      </c>
      <c r="P3" s="63" t="s">
        <v>0</v>
      </c>
    </row>
    <row r="4" spans="1:16" ht="45" customHeight="1" x14ac:dyDescent="0.2">
      <c r="A4" s="64" t="s">
        <v>4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</row>
    <row r="5" spans="1:16" x14ac:dyDescent="0.2">
      <c r="A5" t="s">
        <v>0</v>
      </c>
    </row>
    <row r="6" spans="1:16" x14ac:dyDescent="0.2">
      <c r="A6" s="66" t="s">
        <v>5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</row>
    <row r="7" spans="1:16" x14ac:dyDescent="0.2">
      <c r="A7" s="67" t="s">
        <v>6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</row>
    <row r="8" spans="1:16" ht="14.25" customHeight="1" x14ac:dyDescent="0.2">
      <c r="A8" s="68" t="str">
        <f>т1!A8</f>
        <v>Год раскрытия информации: 2021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</row>
    <row r="9" spans="1:16" ht="36" customHeight="1" x14ac:dyDescent="0.2">
      <c r="A9" s="70" t="s">
        <v>7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</row>
    <row r="10" spans="1:16" x14ac:dyDescent="0.2">
      <c r="A10" s="70" t="s">
        <v>8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</row>
    <row r="11" spans="1:16" x14ac:dyDescent="0.2">
      <c r="A11" s="70" t="str">
        <f>т1!A11</f>
        <v>Решение от утверждении инвестиционной программы отсутствует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</row>
    <row r="12" spans="1:16" x14ac:dyDescent="0.2">
      <c r="A12" s="67" t="s">
        <v>9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</row>
    <row r="13" spans="1:16" x14ac:dyDescent="0.2">
      <c r="A13" s="70" t="s">
        <v>10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</row>
    <row r="14" spans="1:16" x14ac:dyDescent="0.2">
      <c r="A14" s="66" t="s">
        <v>51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</row>
    <row r="15" spans="1:16" x14ac:dyDescent="0.2">
      <c r="A15" s="71" t="s">
        <v>12</v>
      </c>
      <c r="B15" s="71" t="s">
        <v>13</v>
      </c>
      <c r="C15" s="71" t="s">
        <v>14</v>
      </c>
      <c r="D15" s="71" t="s">
        <v>0</v>
      </c>
      <c r="E15" s="71" t="s">
        <v>0</v>
      </c>
      <c r="F15" s="71" t="s">
        <v>0</v>
      </c>
      <c r="G15" s="71" t="s">
        <v>0</v>
      </c>
      <c r="H15" s="71" t="s">
        <v>0</v>
      </c>
      <c r="I15" s="71" t="s">
        <v>0</v>
      </c>
      <c r="J15" s="71" t="s">
        <v>15</v>
      </c>
      <c r="K15" s="71" t="s">
        <v>0</v>
      </c>
      <c r="L15" s="71" t="s">
        <v>0</v>
      </c>
      <c r="M15" s="71" t="s">
        <v>0</v>
      </c>
      <c r="N15" s="71" t="s">
        <v>0</v>
      </c>
      <c r="O15" s="71" t="s">
        <v>0</v>
      </c>
      <c r="P15" s="71" t="s">
        <v>0</v>
      </c>
    </row>
    <row r="16" spans="1:16" ht="30" customHeight="1" x14ac:dyDescent="0.2">
      <c r="A16" s="71" t="s">
        <v>0</v>
      </c>
      <c r="B16" s="71" t="s">
        <v>0</v>
      </c>
      <c r="C16" s="7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1056</v>
      </c>
      <c r="D16" s="71" t="s">
        <v>0</v>
      </c>
      <c r="E16" s="71" t="s">
        <v>0</v>
      </c>
      <c r="F16" s="71" t="s">
        <v>0</v>
      </c>
      <c r="G16" s="71" t="s">
        <v>0</v>
      </c>
      <c r="H16" s="71" t="s">
        <v>0</v>
      </c>
      <c r="I16" s="71" t="s">
        <v>0</v>
      </c>
      <c r="J16" s="7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1056</v>
      </c>
      <c r="K16" s="71" t="s">
        <v>0</v>
      </c>
      <c r="L16" s="71" t="s">
        <v>0</v>
      </c>
      <c r="M16" s="71" t="s">
        <v>0</v>
      </c>
      <c r="N16" s="71" t="s">
        <v>0</v>
      </c>
      <c r="O16" s="71" t="s">
        <v>0</v>
      </c>
      <c r="P16" s="71" t="s">
        <v>0</v>
      </c>
    </row>
    <row r="17" spans="1:18" ht="30" customHeight="1" x14ac:dyDescent="0.2">
      <c r="A17" s="71" t="s">
        <v>0</v>
      </c>
      <c r="B17" s="71" t="s">
        <v>0</v>
      </c>
      <c r="C17" s="71" t="s">
        <v>16</v>
      </c>
      <c r="D17" s="71" t="s">
        <v>0</v>
      </c>
      <c r="E17" s="71" t="s">
        <v>0</v>
      </c>
      <c r="F17" s="71" t="s">
        <v>0</v>
      </c>
      <c r="G17" s="71" t="s">
        <v>17</v>
      </c>
      <c r="H17" s="71" t="s">
        <v>0</v>
      </c>
      <c r="I17" s="71" t="s">
        <v>0</v>
      </c>
      <c r="J17" s="71" t="s">
        <v>18</v>
      </c>
      <c r="K17" s="71" t="s">
        <v>0</v>
      </c>
      <c r="L17" s="71" t="s">
        <v>0</v>
      </c>
      <c r="M17" s="71" t="s">
        <v>0</v>
      </c>
      <c r="N17" s="71" t="s">
        <v>17</v>
      </c>
      <c r="O17" s="71" t="s">
        <v>0</v>
      </c>
      <c r="P17" s="71" t="s">
        <v>0</v>
      </c>
    </row>
    <row r="18" spans="1:18" ht="60" x14ac:dyDescent="0.2">
      <c r="A18" s="71" t="s">
        <v>0</v>
      </c>
      <c r="B18" s="71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6" customFormat="1" ht="30" x14ac:dyDescent="0.2">
      <c r="A20" s="25">
        <v>1</v>
      </c>
      <c r="B20" s="15" t="s">
        <v>94</v>
      </c>
      <c r="C20" s="25">
        <v>15</v>
      </c>
      <c r="D20" s="15" t="s">
        <v>92</v>
      </c>
      <c r="E20" s="13">
        <v>2</v>
      </c>
      <c r="F20" s="15" t="s">
        <v>93</v>
      </c>
      <c r="G20" s="15" t="s">
        <v>95</v>
      </c>
      <c r="H20" s="14">
        <v>530</v>
      </c>
      <c r="I20" s="14">
        <f>H20*E20*Q20</f>
        <v>1176.6000000000001</v>
      </c>
      <c r="J20" s="25"/>
      <c r="K20" s="15"/>
      <c r="L20" s="13"/>
      <c r="M20" s="15"/>
      <c r="N20" s="15"/>
      <c r="O20" s="14"/>
      <c r="P20" s="14"/>
      <c r="Q20" s="16">
        <v>1.1100000000000001</v>
      </c>
    </row>
    <row r="21" spans="1:18" s="30" customFormat="1" ht="30" x14ac:dyDescent="0.2">
      <c r="A21" s="25">
        <v>2</v>
      </c>
      <c r="B21" s="15" t="s">
        <v>87</v>
      </c>
      <c r="C21" s="25">
        <v>15</v>
      </c>
      <c r="D21" s="15" t="s">
        <v>119</v>
      </c>
      <c r="E21" s="26">
        <v>0.22500000000000001</v>
      </c>
      <c r="F21" s="15" t="s">
        <v>88</v>
      </c>
      <c r="G21" s="15" t="s">
        <v>97</v>
      </c>
      <c r="H21" s="14">
        <v>2106</v>
      </c>
      <c r="I21" s="14">
        <f t="shared" ref="I21:I34" si="0">H21*E21*Q21</f>
        <v>525.97350000000006</v>
      </c>
      <c r="J21" s="25"/>
      <c r="K21" s="15"/>
      <c r="L21" s="26"/>
      <c r="M21" s="15"/>
      <c r="N21" s="15"/>
      <c r="O21" s="14"/>
      <c r="P21" s="14"/>
      <c r="Q21" s="30">
        <v>1.1100000000000001</v>
      </c>
    </row>
    <row r="22" spans="1:18" s="30" customFormat="1" ht="30" x14ac:dyDescent="0.2">
      <c r="A22" s="25">
        <v>3</v>
      </c>
      <c r="B22" s="15" t="s">
        <v>87</v>
      </c>
      <c r="C22" s="25">
        <v>15</v>
      </c>
      <c r="D22" s="15" t="s">
        <v>120</v>
      </c>
      <c r="E22" s="26">
        <v>0.18</v>
      </c>
      <c r="F22" s="15" t="s">
        <v>88</v>
      </c>
      <c r="G22" s="15" t="s">
        <v>97</v>
      </c>
      <c r="H22" s="14">
        <v>2106</v>
      </c>
      <c r="I22" s="14">
        <f t="shared" si="0"/>
        <v>420.77880000000005</v>
      </c>
      <c r="J22" s="25"/>
      <c r="K22" s="15"/>
      <c r="L22" s="26"/>
      <c r="M22" s="15"/>
      <c r="N22" s="15"/>
      <c r="O22" s="14"/>
      <c r="P22" s="14"/>
      <c r="Q22" s="30">
        <v>1.1100000000000001</v>
      </c>
    </row>
    <row r="23" spans="1:18" s="30" customFormat="1" ht="30" x14ac:dyDescent="0.2">
      <c r="A23" s="25">
        <v>4</v>
      </c>
      <c r="B23" s="15" t="s">
        <v>87</v>
      </c>
      <c r="C23" s="25">
        <v>15</v>
      </c>
      <c r="D23" s="15" t="s">
        <v>121</v>
      </c>
      <c r="E23" s="26">
        <v>4.2000000000000003E-2</v>
      </c>
      <c r="F23" s="15" t="s">
        <v>88</v>
      </c>
      <c r="G23" s="15" t="s">
        <v>97</v>
      </c>
      <c r="H23" s="14">
        <v>2106</v>
      </c>
      <c r="I23" s="14">
        <f t="shared" si="0"/>
        <v>98.181720000000027</v>
      </c>
      <c r="J23" s="25"/>
      <c r="K23" s="15"/>
      <c r="L23" s="26"/>
      <c r="M23" s="15"/>
      <c r="N23" s="15"/>
      <c r="O23" s="14"/>
      <c r="P23" s="14"/>
      <c r="Q23" s="30">
        <v>1.1100000000000001</v>
      </c>
    </row>
    <row r="24" spans="1:18" s="30" customFormat="1" ht="30" x14ac:dyDescent="0.2">
      <c r="A24" s="25">
        <v>5</v>
      </c>
      <c r="B24" s="15" t="s">
        <v>87</v>
      </c>
      <c r="C24" s="25">
        <v>15</v>
      </c>
      <c r="D24" s="15" t="s">
        <v>122</v>
      </c>
      <c r="E24" s="26">
        <v>0.18</v>
      </c>
      <c r="F24" s="15" t="s">
        <v>88</v>
      </c>
      <c r="G24" s="15" t="s">
        <v>97</v>
      </c>
      <c r="H24" s="14">
        <v>2106</v>
      </c>
      <c r="I24" s="14">
        <f t="shared" si="0"/>
        <v>420.77880000000005</v>
      </c>
      <c r="J24" s="25"/>
      <c r="K24" s="15"/>
      <c r="L24" s="26"/>
      <c r="M24" s="15"/>
      <c r="N24" s="15"/>
      <c r="O24" s="14"/>
      <c r="P24" s="14"/>
      <c r="Q24" s="30">
        <v>1.1100000000000001</v>
      </c>
    </row>
    <row r="25" spans="1:18" s="30" customFormat="1" ht="30" x14ac:dyDescent="0.2">
      <c r="A25" s="25">
        <v>6</v>
      </c>
      <c r="B25" s="15" t="s">
        <v>87</v>
      </c>
      <c r="C25" s="25">
        <v>15</v>
      </c>
      <c r="D25" s="15" t="s">
        <v>123</v>
      </c>
      <c r="E25" s="26">
        <v>6.6000000000000003E-2</v>
      </c>
      <c r="F25" s="15" t="s">
        <v>88</v>
      </c>
      <c r="G25" s="15" t="s">
        <v>97</v>
      </c>
      <c r="H25" s="14">
        <v>2106</v>
      </c>
      <c r="I25" s="14">
        <f t="shared" si="0"/>
        <v>154.28556000000003</v>
      </c>
      <c r="J25" s="25"/>
      <c r="K25" s="15"/>
      <c r="L25" s="26"/>
      <c r="M25" s="15"/>
      <c r="N25" s="15"/>
      <c r="O25" s="14"/>
      <c r="P25" s="14"/>
      <c r="Q25" s="30">
        <v>1.1100000000000001</v>
      </c>
    </row>
    <row r="26" spans="1:18" s="30" customFormat="1" ht="30" x14ac:dyDescent="0.2">
      <c r="A26" s="25">
        <v>7</v>
      </c>
      <c r="B26" s="15" t="s">
        <v>87</v>
      </c>
      <c r="C26" s="25">
        <v>15</v>
      </c>
      <c r="D26" s="15" t="s">
        <v>124</v>
      </c>
      <c r="E26" s="26">
        <v>9.6000000000000002E-2</v>
      </c>
      <c r="F26" s="15" t="s">
        <v>88</v>
      </c>
      <c r="G26" s="15" t="s">
        <v>97</v>
      </c>
      <c r="H26" s="14">
        <v>2106</v>
      </c>
      <c r="I26" s="14">
        <f t="shared" si="0"/>
        <v>224.41536000000005</v>
      </c>
      <c r="J26" s="25"/>
      <c r="K26" s="15"/>
      <c r="L26" s="26"/>
      <c r="M26" s="15"/>
      <c r="N26" s="15"/>
      <c r="O26" s="14"/>
      <c r="P26" s="14"/>
      <c r="Q26" s="30">
        <v>1.1100000000000001</v>
      </c>
    </row>
    <row r="27" spans="1:18" s="30" customFormat="1" ht="30" x14ac:dyDescent="0.2">
      <c r="A27" s="25">
        <v>8</v>
      </c>
      <c r="B27" s="15" t="s">
        <v>87</v>
      </c>
      <c r="C27" s="25">
        <v>15</v>
      </c>
      <c r="D27" s="15" t="s">
        <v>125</v>
      </c>
      <c r="E27" s="26">
        <v>0.03</v>
      </c>
      <c r="F27" s="15" t="s">
        <v>88</v>
      </c>
      <c r="G27" s="15" t="s">
        <v>97</v>
      </c>
      <c r="H27" s="14">
        <v>2106</v>
      </c>
      <c r="I27" s="14">
        <f t="shared" si="0"/>
        <v>70.129800000000003</v>
      </c>
      <c r="J27" s="25"/>
      <c r="K27" s="15"/>
      <c r="L27" s="26"/>
      <c r="M27" s="15"/>
      <c r="N27" s="15"/>
      <c r="O27" s="14"/>
      <c r="P27" s="14"/>
      <c r="Q27" s="30">
        <v>1.1100000000000001</v>
      </c>
    </row>
    <row r="28" spans="1:18" s="30" customFormat="1" ht="30" x14ac:dyDescent="0.2">
      <c r="A28" s="25">
        <v>9</v>
      </c>
      <c r="B28" s="15" t="s">
        <v>87</v>
      </c>
      <c r="C28" s="25">
        <v>15</v>
      </c>
      <c r="D28" s="15" t="s">
        <v>126</v>
      </c>
      <c r="E28" s="26">
        <v>0.123</v>
      </c>
      <c r="F28" s="15" t="s">
        <v>88</v>
      </c>
      <c r="G28" s="15" t="s">
        <v>97</v>
      </c>
      <c r="H28" s="14">
        <v>2106</v>
      </c>
      <c r="I28" s="14">
        <f t="shared" si="0"/>
        <v>287.53218000000004</v>
      </c>
      <c r="J28" s="25"/>
      <c r="K28" s="15"/>
      <c r="L28" s="26"/>
      <c r="M28" s="15"/>
      <c r="N28" s="15"/>
      <c r="O28" s="14"/>
      <c r="P28" s="14"/>
      <c r="Q28" s="30">
        <v>1.1100000000000001</v>
      </c>
    </row>
    <row r="29" spans="1:18" s="30" customFormat="1" ht="30" x14ac:dyDescent="0.2">
      <c r="A29" s="25">
        <v>10</v>
      </c>
      <c r="B29" s="15" t="s">
        <v>87</v>
      </c>
      <c r="C29" s="25">
        <v>15</v>
      </c>
      <c r="D29" s="15" t="s">
        <v>127</v>
      </c>
      <c r="E29" s="26">
        <v>0.105</v>
      </c>
      <c r="F29" s="15" t="s">
        <v>88</v>
      </c>
      <c r="G29" s="15" t="s">
        <v>97</v>
      </c>
      <c r="H29" s="14">
        <v>2106</v>
      </c>
      <c r="I29" s="14">
        <f t="shared" si="0"/>
        <v>245.45430000000002</v>
      </c>
      <c r="J29" s="25"/>
      <c r="K29" s="15"/>
      <c r="L29" s="26"/>
      <c r="M29" s="15"/>
      <c r="N29" s="15"/>
      <c r="O29" s="14"/>
      <c r="P29" s="14"/>
      <c r="Q29" s="30">
        <v>1.1100000000000001</v>
      </c>
    </row>
    <row r="30" spans="1:18" s="30" customFormat="1" ht="30" x14ac:dyDescent="0.2">
      <c r="A30" s="25">
        <v>11</v>
      </c>
      <c r="B30" s="15" t="s">
        <v>87</v>
      </c>
      <c r="C30" s="25">
        <v>15</v>
      </c>
      <c r="D30" s="15" t="s">
        <v>128</v>
      </c>
      <c r="E30" s="26">
        <v>0.10199999999999999</v>
      </c>
      <c r="F30" s="15" t="s">
        <v>88</v>
      </c>
      <c r="G30" s="15" t="s">
        <v>97</v>
      </c>
      <c r="H30" s="14">
        <v>2106</v>
      </c>
      <c r="I30" s="14">
        <f t="shared" si="0"/>
        <v>238.44131999999999</v>
      </c>
      <c r="J30" s="25"/>
      <c r="K30" s="15"/>
      <c r="L30" s="26"/>
      <c r="M30" s="15"/>
      <c r="N30" s="15"/>
      <c r="O30" s="14"/>
      <c r="P30" s="14"/>
      <c r="Q30" s="30">
        <v>1.1100000000000001</v>
      </c>
    </row>
    <row r="31" spans="1:18" s="30" customFormat="1" ht="30" x14ac:dyDescent="0.2">
      <c r="A31" s="25">
        <v>12</v>
      </c>
      <c r="B31" s="15" t="s">
        <v>87</v>
      </c>
      <c r="C31" s="25">
        <v>15</v>
      </c>
      <c r="D31" s="15" t="s">
        <v>129</v>
      </c>
      <c r="E31" s="26">
        <v>6.6000000000000003E-2</v>
      </c>
      <c r="F31" s="15" t="s">
        <v>88</v>
      </c>
      <c r="G31" s="15" t="s">
        <v>97</v>
      </c>
      <c r="H31" s="14">
        <v>2106</v>
      </c>
      <c r="I31" s="14">
        <f t="shared" si="0"/>
        <v>154.28556000000003</v>
      </c>
      <c r="J31" s="25"/>
      <c r="K31" s="15"/>
      <c r="L31" s="26"/>
      <c r="M31" s="15"/>
      <c r="N31" s="15"/>
      <c r="O31" s="14"/>
      <c r="P31" s="14"/>
      <c r="Q31" s="30">
        <v>1.1100000000000001</v>
      </c>
    </row>
    <row r="32" spans="1:18" s="30" customFormat="1" ht="75" x14ac:dyDescent="0.2">
      <c r="A32" s="25">
        <v>13</v>
      </c>
      <c r="B32" s="15" t="s">
        <v>130</v>
      </c>
      <c r="C32" s="25">
        <v>15</v>
      </c>
      <c r="D32" s="15" t="s">
        <v>131</v>
      </c>
      <c r="E32" s="26">
        <v>1.2509999999999999</v>
      </c>
      <c r="F32" s="15" t="s">
        <v>88</v>
      </c>
      <c r="G32" s="15" t="s">
        <v>132</v>
      </c>
      <c r="H32" s="14">
        <v>1428</v>
      </c>
      <c r="I32" s="14">
        <f t="shared" si="0"/>
        <v>1982.93508</v>
      </c>
      <c r="J32" s="25"/>
      <c r="K32" s="15"/>
      <c r="L32" s="26"/>
      <c r="M32" s="15"/>
      <c r="N32" s="15"/>
      <c r="O32" s="14"/>
      <c r="P32" s="14"/>
      <c r="Q32" s="30">
        <v>1.1100000000000001</v>
      </c>
    </row>
    <row r="33" spans="1:17" s="12" customFormat="1" ht="75" x14ac:dyDescent="0.2">
      <c r="A33" s="15">
        <v>14</v>
      </c>
      <c r="B33" s="19" t="s">
        <v>147</v>
      </c>
      <c r="C33" s="19"/>
      <c r="D33" s="19" t="s">
        <v>148</v>
      </c>
      <c r="E33" s="18">
        <v>0.25</v>
      </c>
      <c r="F33" s="19" t="s">
        <v>90</v>
      </c>
      <c r="G33" s="19" t="s">
        <v>149</v>
      </c>
      <c r="H33" s="20">
        <v>496</v>
      </c>
      <c r="I33" s="14">
        <f t="shared" si="0"/>
        <v>124</v>
      </c>
      <c r="J33" s="19"/>
      <c r="K33" s="19"/>
      <c r="L33" s="18"/>
      <c r="M33" s="19"/>
      <c r="N33" s="19"/>
      <c r="O33" s="20"/>
      <c r="P33" s="20"/>
      <c r="Q33" s="12">
        <v>1</v>
      </c>
    </row>
    <row r="34" spans="1:17" s="12" customFormat="1" ht="50.1" customHeight="1" x14ac:dyDescent="0.2">
      <c r="A34" s="25">
        <v>15</v>
      </c>
      <c r="B34" s="19" t="s">
        <v>89</v>
      </c>
      <c r="C34" s="25">
        <v>15</v>
      </c>
      <c r="D34" s="19"/>
      <c r="E34" s="18">
        <v>1</v>
      </c>
      <c r="F34" s="19" t="s">
        <v>90</v>
      </c>
      <c r="G34" s="19" t="s">
        <v>91</v>
      </c>
      <c r="H34" s="20">
        <v>611</v>
      </c>
      <c r="I34" s="14">
        <f t="shared" si="0"/>
        <v>611</v>
      </c>
      <c r="J34" s="25"/>
      <c r="K34" s="19"/>
      <c r="L34" s="18"/>
      <c r="M34" s="19"/>
      <c r="N34" s="19"/>
      <c r="O34" s="20"/>
      <c r="P34" s="20"/>
      <c r="Q34" s="12">
        <v>1</v>
      </c>
    </row>
    <row r="35" spans="1:17" s="30" customFormat="1" ht="50.1" customHeight="1" x14ac:dyDescent="0.2">
      <c r="A35" s="25">
        <v>16</v>
      </c>
      <c r="B35" s="15" t="s">
        <v>37</v>
      </c>
      <c r="C35" s="15" t="s">
        <v>0</v>
      </c>
      <c r="D35" s="15" t="s">
        <v>0</v>
      </c>
      <c r="E35" s="13" t="s">
        <v>0</v>
      </c>
      <c r="F35" s="15" t="s">
        <v>0</v>
      </c>
      <c r="G35" s="15" t="s">
        <v>0</v>
      </c>
      <c r="H35" s="14" t="s">
        <v>0</v>
      </c>
      <c r="I35" s="14">
        <f>SUM(I20:I34)</f>
        <v>6734.7919800000009</v>
      </c>
      <c r="J35" s="15"/>
      <c r="K35" s="15"/>
      <c r="L35" s="13"/>
      <c r="M35" s="15"/>
      <c r="N35" s="15"/>
      <c r="O35" s="14"/>
      <c r="P35" s="14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3" t="s">
        <v>1</v>
      </c>
      <c r="P1" s="6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3" t="s">
        <v>2</v>
      </c>
      <c r="P2" s="6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3" t="s">
        <v>3</v>
      </c>
      <c r="P3" s="63" t="s">
        <v>0</v>
      </c>
    </row>
    <row r="4" spans="1:16" ht="45" customHeight="1" x14ac:dyDescent="0.2">
      <c r="A4" s="64" t="s">
        <v>4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</row>
    <row r="5" spans="1:16" x14ac:dyDescent="0.2">
      <c r="A5" t="s">
        <v>0</v>
      </c>
    </row>
    <row r="6" spans="1:16" x14ac:dyDescent="0.2">
      <c r="A6" s="66" t="s">
        <v>5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</row>
    <row r="7" spans="1:16" x14ac:dyDescent="0.2">
      <c r="A7" s="67" t="s">
        <v>6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</row>
    <row r="8" spans="1:16" ht="14.25" customHeight="1" x14ac:dyDescent="0.2">
      <c r="A8" s="68" t="str">
        <f>т1!A8</f>
        <v>Год раскрытия информации: 2021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</row>
    <row r="9" spans="1:16" ht="36.75" customHeight="1" x14ac:dyDescent="0.2">
      <c r="A9" s="70" t="s">
        <v>7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</row>
    <row r="10" spans="1:16" x14ac:dyDescent="0.2">
      <c r="A10" s="70" t="s">
        <v>8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</row>
    <row r="11" spans="1:16" x14ac:dyDescent="0.2">
      <c r="A11" s="70" t="str">
        <f>т1!A11</f>
        <v>Решение от утверждении инвестиционной программы отсутствует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</row>
    <row r="12" spans="1:16" x14ac:dyDescent="0.2">
      <c r="A12" s="67" t="s">
        <v>9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</row>
    <row r="13" spans="1:16" x14ac:dyDescent="0.2">
      <c r="A13" s="70" t="s">
        <v>10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</row>
    <row r="14" spans="1:16" x14ac:dyDescent="0.2">
      <c r="A14" s="66" t="s">
        <v>52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</row>
    <row r="15" spans="1:16" x14ac:dyDescent="0.2">
      <c r="A15" s="71" t="s">
        <v>12</v>
      </c>
      <c r="B15" s="71" t="s">
        <v>13</v>
      </c>
      <c r="C15" s="71" t="s">
        <v>14</v>
      </c>
      <c r="D15" s="71" t="s">
        <v>0</v>
      </c>
      <c r="E15" s="71" t="s">
        <v>0</v>
      </c>
      <c r="F15" s="71" t="s">
        <v>0</v>
      </c>
      <c r="G15" s="71" t="s">
        <v>0</v>
      </c>
      <c r="H15" s="71" t="s">
        <v>0</v>
      </c>
      <c r="I15" s="71" t="s">
        <v>0</v>
      </c>
      <c r="J15" s="71" t="s">
        <v>15</v>
      </c>
      <c r="K15" s="71" t="s">
        <v>0</v>
      </c>
      <c r="L15" s="71" t="s">
        <v>0</v>
      </c>
      <c r="M15" s="71" t="s">
        <v>0</v>
      </c>
      <c r="N15" s="71" t="s">
        <v>0</v>
      </c>
      <c r="O15" s="71" t="s">
        <v>0</v>
      </c>
      <c r="P15" s="71" t="s">
        <v>0</v>
      </c>
    </row>
    <row r="16" spans="1:16" ht="30" customHeight="1" x14ac:dyDescent="0.2">
      <c r="A16" s="71" t="s">
        <v>0</v>
      </c>
      <c r="B16" s="71" t="s">
        <v>0</v>
      </c>
      <c r="C16" s="7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1056</v>
      </c>
      <c r="D16" s="71" t="s">
        <v>0</v>
      </c>
      <c r="E16" s="71" t="s">
        <v>0</v>
      </c>
      <c r="F16" s="71" t="s">
        <v>0</v>
      </c>
      <c r="G16" s="71" t="s">
        <v>0</v>
      </c>
      <c r="H16" s="71" t="s">
        <v>0</v>
      </c>
      <c r="I16" s="71" t="s">
        <v>0</v>
      </c>
      <c r="J16" s="7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1056</v>
      </c>
      <c r="K16" s="71" t="s">
        <v>0</v>
      </c>
      <c r="L16" s="71" t="s">
        <v>0</v>
      </c>
      <c r="M16" s="71" t="s">
        <v>0</v>
      </c>
      <c r="N16" s="71" t="s">
        <v>0</v>
      </c>
      <c r="O16" s="71" t="s">
        <v>0</v>
      </c>
      <c r="P16" s="71" t="s">
        <v>0</v>
      </c>
    </row>
    <row r="17" spans="1:18" ht="30" customHeight="1" x14ac:dyDescent="0.2">
      <c r="A17" s="71" t="s">
        <v>0</v>
      </c>
      <c r="B17" s="71" t="s">
        <v>0</v>
      </c>
      <c r="C17" s="71" t="s">
        <v>16</v>
      </c>
      <c r="D17" s="71" t="s">
        <v>0</v>
      </c>
      <c r="E17" s="71" t="s">
        <v>0</v>
      </c>
      <c r="F17" s="71" t="s">
        <v>0</v>
      </c>
      <c r="G17" s="71" t="s">
        <v>17</v>
      </c>
      <c r="H17" s="71" t="s">
        <v>0</v>
      </c>
      <c r="I17" s="71" t="s">
        <v>0</v>
      </c>
      <c r="J17" s="71" t="s">
        <v>18</v>
      </c>
      <c r="K17" s="71" t="s">
        <v>0</v>
      </c>
      <c r="L17" s="71" t="s">
        <v>0</v>
      </c>
      <c r="M17" s="71" t="s">
        <v>0</v>
      </c>
      <c r="N17" s="71" t="s">
        <v>17</v>
      </c>
      <c r="O17" s="71" t="s">
        <v>0</v>
      </c>
      <c r="P17" s="71" t="s">
        <v>0</v>
      </c>
    </row>
    <row r="18" spans="1:18" ht="60" x14ac:dyDescent="0.2">
      <c r="A18" s="71" t="s">
        <v>0</v>
      </c>
      <c r="B18" s="71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30" customFormat="1" ht="50.1" customHeight="1" x14ac:dyDescent="0.2">
      <c r="A20" s="15">
        <v>1</v>
      </c>
      <c r="B20" s="15" t="s">
        <v>133</v>
      </c>
      <c r="C20" s="15">
        <v>110</v>
      </c>
      <c r="D20" s="15" t="s">
        <v>134</v>
      </c>
      <c r="E20" s="13">
        <v>3</v>
      </c>
      <c r="F20" s="15" t="s">
        <v>36</v>
      </c>
      <c r="G20" s="15" t="s">
        <v>135</v>
      </c>
      <c r="H20" s="14">
        <v>833</v>
      </c>
      <c r="I20" s="14">
        <f>H20*E20</f>
        <v>2499</v>
      </c>
      <c r="J20" s="15">
        <v>110</v>
      </c>
      <c r="K20" s="15" t="s">
        <v>134</v>
      </c>
      <c r="L20" s="13">
        <v>3</v>
      </c>
      <c r="M20" s="15" t="s">
        <v>36</v>
      </c>
      <c r="N20" s="15" t="s">
        <v>135</v>
      </c>
      <c r="O20" s="14">
        <v>833</v>
      </c>
      <c r="P20" s="14">
        <f>O20*L20</f>
        <v>2499</v>
      </c>
      <c r="Q20" s="30" t="s">
        <v>0</v>
      </c>
      <c r="R20" s="30" t="s">
        <v>0</v>
      </c>
    </row>
    <row r="21" spans="1:18" s="30" customFormat="1" ht="50.1" customHeight="1" x14ac:dyDescent="0.2">
      <c r="A21" s="15">
        <v>2</v>
      </c>
      <c r="B21" s="15" t="s">
        <v>133</v>
      </c>
      <c r="C21" s="15">
        <v>110</v>
      </c>
      <c r="D21" s="15" t="s">
        <v>136</v>
      </c>
      <c r="E21" s="13">
        <v>2</v>
      </c>
      <c r="F21" s="15" t="s">
        <v>36</v>
      </c>
      <c r="G21" s="15" t="s">
        <v>137</v>
      </c>
      <c r="H21" s="14">
        <v>100</v>
      </c>
      <c r="I21" s="14">
        <f t="shared" ref="I21:I23" si="0">H21*E21</f>
        <v>200</v>
      </c>
      <c r="J21" s="15">
        <v>110</v>
      </c>
      <c r="K21" s="15" t="s">
        <v>136</v>
      </c>
      <c r="L21" s="13">
        <v>2</v>
      </c>
      <c r="M21" s="15" t="s">
        <v>36</v>
      </c>
      <c r="N21" s="15" t="s">
        <v>137</v>
      </c>
      <c r="O21" s="14">
        <v>100</v>
      </c>
      <c r="P21" s="14">
        <f t="shared" ref="P21:P23" si="1">O21*L21</f>
        <v>200</v>
      </c>
      <c r="Q21" s="30" t="s">
        <v>0</v>
      </c>
      <c r="R21" s="30" t="s">
        <v>0</v>
      </c>
    </row>
    <row r="22" spans="1:18" s="30" customFormat="1" ht="50.1" customHeight="1" x14ac:dyDescent="0.2">
      <c r="A22" s="15">
        <v>3</v>
      </c>
      <c r="B22" s="15" t="s">
        <v>133</v>
      </c>
      <c r="C22" s="15">
        <v>110</v>
      </c>
      <c r="D22" s="15" t="s">
        <v>138</v>
      </c>
      <c r="E22" s="13">
        <v>1</v>
      </c>
      <c r="F22" s="15" t="s">
        <v>36</v>
      </c>
      <c r="G22" s="15" t="s">
        <v>139</v>
      </c>
      <c r="H22" s="14">
        <v>1220</v>
      </c>
      <c r="I22" s="14">
        <f t="shared" si="0"/>
        <v>1220</v>
      </c>
      <c r="J22" s="15">
        <v>110</v>
      </c>
      <c r="K22" s="15" t="s">
        <v>138</v>
      </c>
      <c r="L22" s="13">
        <v>1</v>
      </c>
      <c r="M22" s="15" t="s">
        <v>36</v>
      </c>
      <c r="N22" s="15" t="s">
        <v>139</v>
      </c>
      <c r="O22" s="14">
        <v>1220</v>
      </c>
      <c r="P22" s="14">
        <f t="shared" si="1"/>
        <v>1220</v>
      </c>
      <c r="Q22" s="30" t="s">
        <v>0</v>
      </c>
      <c r="R22" s="30" t="s">
        <v>0</v>
      </c>
    </row>
    <row r="23" spans="1:18" s="30" customFormat="1" ht="50.1" customHeight="1" x14ac:dyDescent="0.2">
      <c r="A23" s="15">
        <v>4</v>
      </c>
      <c r="B23" s="15" t="s">
        <v>133</v>
      </c>
      <c r="C23" s="15">
        <v>110</v>
      </c>
      <c r="D23" s="15" t="s">
        <v>140</v>
      </c>
      <c r="E23" s="13">
        <v>1</v>
      </c>
      <c r="F23" s="15" t="s">
        <v>36</v>
      </c>
      <c r="G23" s="15" t="s">
        <v>141</v>
      </c>
      <c r="H23" s="14">
        <v>1275</v>
      </c>
      <c r="I23" s="14">
        <f t="shared" si="0"/>
        <v>1275</v>
      </c>
      <c r="J23" s="15">
        <v>110</v>
      </c>
      <c r="K23" s="15" t="s">
        <v>140</v>
      </c>
      <c r="L23" s="13">
        <v>1</v>
      </c>
      <c r="M23" s="15" t="s">
        <v>36</v>
      </c>
      <c r="N23" s="15" t="s">
        <v>141</v>
      </c>
      <c r="O23" s="14">
        <v>1275</v>
      </c>
      <c r="P23" s="14">
        <f t="shared" si="1"/>
        <v>1275</v>
      </c>
      <c r="Q23" s="30" t="s">
        <v>0</v>
      </c>
      <c r="R23" s="30" t="s">
        <v>0</v>
      </c>
    </row>
    <row r="24" spans="1:18" s="30" customFormat="1" ht="50.1" customHeight="1" x14ac:dyDescent="0.2">
      <c r="A24" s="15" t="s">
        <v>0</v>
      </c>
      <c r="B24" s="15" t="s">
        <v>37</v>
      </c>
      <c r="C24" s="15" t="s">
        <v>0</v>
      </c>
      <c r="D24" s="15" t="s">
        <v>0</v>
      </c>
      <c r="E24" s="13" t="s">
        <v>0</v>
      </c>
      <c r="F24" s="15" t="s">
        <v>0</v>
      </c>
      <c r="G24" s="15" t="s">
        <v>0</v>
      </c>
      <c r="H24" s="14" t="s">
        <v>0</v>
      </c>
      <c r="I24" s="14">
        <v>0</v>
      </c>
      <c r="J24" s="15" t="s">
        <v>0</v>
      </c>
      <c r="K24" s="15" t="s">
        <v>0</v>
      </c>
      <c r="L24" s="13" t="s">
        <v>0</v>
      </c>
      <c r="M24" s="15" t="s">
        <v>0</v>
      </c>
      <c r="N24" s="15" t="s">
        <v>0</v>
      </c>
      <c r="O24" s="14" t="s">
        <v>0</v>
      </c>
      <c r="P24" s="14">
        <v>0</v>
      </c>
    </row>
    <row r="26" spans="1:18" x14ac:dyDescent="0.2">
      <c r="O26" s="11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21"/>
  <sheetViews>
    <sheetView tabSelected="1" showOutlineSymbols="0" showWhiteSpace="0" zoomScale="85" zoomScaleNormal="85" workbookViewId="0">
      <selection activeCell="H4" sqref="H1:W1048576"/>
    </sheetView>
  </sheetViews>
  <sheetFormatPr defaultRowHeight="14.25" x14ac:dyDescent="0.2"/>
  <cols>
    <col min="1" max="1" width="10" style="46" bestFit="1" customWidth="1"/>
    <col min="2" max="2" width="25" style="46" bestFit="1" customWidth="1"/>
    <col min="3" max="3" width="18.75" style="46" customWidth="1"/>
    <col min="4" max="4" width="4.25" style="46" customWidth="1"/>
    <col min="5" max="5" width="9.125" style="46" customWidth="1"/>
    <col min="6" max="6" width="29.375" style="46" customWidth="1"/>
    <col min="7" max="7" width="11.5" style="46" customWidth="1"/>
    <col min="8" max="23" width="9" style="46" hidden="1" customWidth="1"/>
    <col min="24" max="25" width="9.875" style="46" bestFit="1" customWidth="1"/>
    <col min="26" max="16384" width="9" style="46"/>
  </cols>
  <sheetData>
    <row r="1" spans="1:25" x14ac:dyDescent="0.2">
      <c r="A1" s="46" t="s">
        <v>53</v>
      </c>
    </row>
    <row r="2" spans="1:25" ht="45" x14ac:dyDescent="0.2">
      <c r="A2" s="25" t="s">
        <v>12</v>
      </c>
      <c r="B2" s="25" t="s">
        <v>54</v>
      </c>
      <c r="C2" s="76" t="s">
        <v>14</v>
      </c>
      <c r="D2" s="77"/>
      <c r="E2" s="78"/>
      <c r="F2" s="48" t="s">
        <v>15</v>
      </c>
      <c r="G2" s="49"/>
    </row>
    <row r="3" spans="1:25" ht="135" x14ac:dyDescent="0.25">
      <c r="A3" s="25">
        <v>1</v>
      </c>
      <c r="B3" s="25" t="s">
        <v>55</v>
      </c>
      <c r="C3" s="73">
        <f>т2!I40+т5!I35</f>
        <v>406752.72997999989</v>
      </c>
      <c r="D3" s="74"/>
      <c r="E3" s="75"/>
      <c r="F3" s="50"/>
      <c r="G3" s="22"/>
      <c r="Y3" s="51"/>
    </row>
    <row r="4" spans="1:25" ht="15.75" x14ac:dyDescent="0.2">
      <c r="A4" s="25">
        <v>2</v>
      </c>
      <c r="B4" s="25" t="s">
        <v>56</v>
      </c>
      <c r="C4" s="73">
        <f>C3*20%</f>
        <v>81350.545995999986</v>
      </c>
      <c r="D4" s="74"/>
      <c r="E4" s="75"/>
      <c r="F4" s="50"/>
      <c r="G4" s="22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5">
        <v>3</v>
      </c>
      <c r="B5" s="25" t="s">
        <v>57</v>
      </c>
      <c r="C5" s="73">
        <f>C4+C3</f>
        <v>488103.27597599989</v>
      </c>
      <c r="D5" s="74"/>
      <c r="E5" s="75"/>
      <c r="F5" s="52"/>
      <c r="G5" s="53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9">
        <v>104.7</v>
      </c>
      <c r="S5" s="29">
        <v>104.7</v>
      </c>
      <c r="T5" s="29">
        <v>104.7</v>
      </c>
      <c r="U5" s="29">
        <v>104.7</v>
      </c>
      <c r="V5" s="29">
        <v>104.7</v>
      </c>
      <c r="W5" s="29">
        <v>104.7</v>
      </c>
    </row>
    <row r="6" spans="1:25" ht="60" x14ac:dyDescent="0.2">
      <c r="A6" s="25">
        <v>4</v>
      </c>
      <c r="B6" s="25" t="s">
        <v>58</v>
      </c>
      <c r="C6" s="73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564998.26701734716</v>
      </c>
      <c r="D6" s="74"/>
      <c r="E6" s="75"/>
      <c r="F6" s="52"/>
      <c r="G6" s="53"/>
    </row>
    <row r="7" spans="1:25" ht="75" x14ac:dyDescent="0.2">
      <c r="A7" s="25">
        <v>5</v>
      </c>
      <c r="B7" s="25" t="s">
        <v>59</v>
      </c>
      <c r="C7" s="79">
        <v>0</v>
      </c>
      <c r="D7" s="80"/>
      <c r="E7" s="81"/>
      <c r="F7" s="50"/>
      <c r="G7" s="22"/>
      <c r="H7" s="10">
        <f>C5/1000</f>
        <v>488.10327597599991</v>
      </c>
      <c r="I7" s="10">
        <f>C18</f>
        <v>564.99826701734719</v>
      </c>
      <c r="X7" s="10"/>
    </row>
    <row r="8" spans="1:25" ht="45" x14ac:dyDescent="0.2">
      <c r="A8" s="25">
        <v>6</v>
      </c>
      <c r="B8" s="25" t="s">
        <v>60</v>
      </c>
      <c r="C8" s="73">
        <f>C5-C7</f>
        <v>488103.27597599989</v>
      </c>
      <c r="D8" s="74"/>
      <c r="E8" s="75"/>
      <c r="F8" s="50"/>
      <c r="G8" s="22"/>
    </row>
    <row r="9" spans="1:25" ht="90" x14ac:dyDescent="0.25">
      <c r="A9" s="25">
        <v>7</v>
      </c>
      <c r="B9" s="25" t="s">
        <v>61</v>
      </c>
      <c r="C9" s="73">
        <f>SUM(C10:E15)</f>
        <v>555101.16492999997</v>
      </c>
      <c r="D9" s="74"/>
      <c r="E9" s="75"/>
      <c r="F9" s="54"/>
      <c r="G9" s="55"/>
      <c r="X9" s="56"/>
    </row>
    <row r="10" spans="1:25" ht="15" x14ac:dyDescent="0.2">
      <c r="A10" s="25">
        <v>7.1</v>
      </c>
      <c r="B10" s="25" t="s">
        <v>62</v>
      </c>
      <c r="C10" s="73">
        <v>3968.4984100000001</v>
      </c>
      <c r="D10" s="74"/>
      <c r="E10" s="75"/>
      <c r="F10" s="50"/>
      <c r="G10" s="22"/>
    </row>
    <row r="11" spans="1:25" ht="15" x14ac:dyDescent="0.2">
      <c r="A11" s="25">
        <v>7.2</v>
      </c>
      <c r="B11" s="25" t="s">
        <v>63</v>
      </c>
      <c r="C11" s="73">
        <f>7.7148*1000</f>
        <v>7714.8</v>
      </c>
      <c r="D11" s="74"/>
      <c r="E11" s="75"/>
      <c r="F11" s="57"/>
      <c r="G11" s="58"/>
    </row>
    <row r="12" spans="1:25" ht="15" x14ac:dyDescent="0.2">
      <c r="A12" s="25">
        <v>7.3</v>
      </c>
      <c r="B12" s="25" t="s">
        <v>64</v>
      </c>
      <c r="C12" s="73">
        <f>H13*1000</f>
        <v>543381.01651999995</v>
      </c>
      <c r="D12" s="74"/>
      <c r="E12" s="75"/>
      <c r="F12" s="57"/>
      <c r="G12" s="58"/>
    </row>
    <row r="13" spans="1:25" ht="15.75" x14ac:dyDescent="0.25">
      <c r="A13" s="25">
        <v>7.4</v>
      </c>
      <c r="B13" s="25" t="s">
        <v>68</v>
      </c>
      <c r="C13" s="73">
        <f>I13*1000</f>
        <v>36.85</v>
      </c>
      <c r="D13" s="74"/>
      <c r="E13" s="75"/>
      <c r="F13" s="50"/>
      <c r="G13" s="22"/>
      <c r="H13" s="47">
        <v>543.38101652</v>
      </c>
      <c r="I13" s="47">
        <v>3.6850000000000001E-2</v>
      </c>
      <c r="J13" s="59">
        <v>0</v>
      </c>
      <c r="K13" s="59">
        <v>0</v>
      </c>
    </row>
    <row r="14" spans="1:25" ht="15" x14ac:dyDescent="0.2">
      <c r="A14" s="25">
        <v>7.5</v>
      </c>
      <c r="B14" s="25" t="s">
        <v>69</v>
      </c>
      <c r="C14" s="73">
        <f>J13*1000</f>
        <v>0</v>
      </c>
      <c r="D14" s="74"/>
      <c r="E14" s="75"/>
      <c r="F14" s="50"/>
      <c r="G14" s="22"/>
    </row>
    <row r="15" spans="1:25" ht="15" x14ac:dyDescent="0.2">
      <c r="A15" s="25">
        <v>7.6</v>
      </c>
      <c r="B15" s="25" t="s">
        <v>70</v>
      </c>
      <c r="C15" s="73">
        <f>K13*1000</f>
        <v>0</v>
      </c>
      <c r="D15" s="74"/>
      <c r="E15" s="75"/>
      <c r="F15" s="50"/>
      <c r="G15" s="22"/>
    </row>
    <row r="16" spans="1:25" ht="15" x14ac:dyDescent="0.2">
      <c r="A16" s="25">
        <v>7.7</v>
      </c>
      <c r="B16" s="25" t="s">
        <v>150</v>
      </c>
      <c r="C16" s="73">
        <v>0</v>
      </c>
      <c r="D16" s="74"/>
      <c r="E16" s="75"/>
      <c r="F16" s="50"/>
      <c r="G16" s="22"/>
    </row>
    <row r="17" spans="1:26" ht="15" x14ac:dyDescent="0.2">
      <c r="A17" s="25">
        <v>7.8</v>
      </c>
      <c r="B17" s="25" t="s">
        <v>151</v>
      </c>
      <c r="C17" s="73">
        <v>0</v>
      </c>
      <c r="D17" s="74"/>
      <c r="E17" s="75"/>
      <c r="F17" s="50"/>
      <c r="G17" s="22"/>
    </row>
    <row r="18" spans="1:26" ht="75" x14ac:dyDescent="0.2">
      <c r="A18" s="25">
        <v>8</v>
      </c>
      <c r="B18" s="25" t="s">
        <v>65</v>
      </c>
      <c r="C18" s="73">
        <f>C6/1000</f>
        <v>564.99826701734719</v>
      </c>
      <c r="D18" s="74"/>
      <c r="E18" s="75"/>
      <c r="F18" s="50"/>
      <c r="G18" s="22"/>
    </row>
    <row r="19" spans="1:26" ht="105" x14ac:dyDescent="0.2">
      <c r="A19" s="25">
        <v>9</v>
      </c>
      <c r="B19" s="25" t="s">
        <v>66</v>
      </c>
      <c r="C19" s="73">
        <v>0</v>
      </c>
      <c r="D19" s="74"/>
      <c r="E19" s="75"/>
      <c r="F19" s="60"/>
      <c r="G19" s="23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61"/>
    </row>
    <row r="20" spans="1:26" ht="30" x14ac:dyDescent="0.2">
      <c r="A20" s="25">
        <v>10</v>
      </c>
      <c r="B20" s="25" t="s">
        <v>67</v>
      </c>
      <c r="C20" s="73">
        <f>(C19+C18)*1000</f>
        <v>564998.26701734716</v>
      </c>
      <c r="D20" s="74"/>
      <c r="E20" s="75"/>
      <c r="F20" s="50"/>
      <c r="G20" s="22"/>
      <c r="X20" s="10"/>
      <c r="Y20" s="62"/>
      <c r="Z20" s="33"/>
    </row>
    <row r="21" spans="1:26" x14ac:dyDescent="0.2">
      <c r="X21" s="10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2020-10-30T06:43:55Z</cp:lastPrinted>
  <dcterms:created xsi:type="dcterms:W3CDTF">2019-03-19T15:05:19Z</dcterms:created>
  <dcterms:modified xsi:type="dcterms:W3CDTF">2021-03-24T08:40:34Z</dcterms:modified>
</cp:coreProperties>
</file>