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949-4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C16" i="6" l="1"/>
  <c r="C16" i="5"/>
  <c r="C16" i="4"/>
  <c r="C16" i="3"/>
  <c r="A8" i="6"/>
  <c r="A8" i="5"/>
  <c r="A8" i="4"/>
  <c r="A8" i="3"/>
  <c r="A8" i="2"/>
  <c r="C16" i="2"/>
  <c r="J16" i="1"/>
  <c r="C13" i="8" l="1"/>
  <c r="C12" i="8"/>
  <c r="I22" i="4"/>
  <c r="I23" i="4"/>
  <c r="I24" i="4"/>
  <c r="I20" i="4"/>
  <c r="E21" i="4"/>
  <c r="I21" i="4" s="1"/>
  <c r="C9" i="8" l="1"/>
  <c r="A9" i="6"/>
  <c r="A9" i="5"/>
  <c r="A9" i="3"/>
  <c r="A9" i="2"/>
  <c r="A9" i="4"/>
  <c r="A11" i="1"/>
  <c r="I25" i="4" l="1"/>
  <c r="C3" i="8" s="1"/>
  <c r="C4" i="8" s="1"/>
  <c r="C5" i="8" s="1"/>
  <c r="C6" i="8" s="1"/>
  <c r="C18" i="8" s="1"/>
  <c r="C20" i="8" s="1"/>
  <c r="J16" i="6"/>
  <c r="J16" i="5"/>
  <c r="J16" i="4"/>
  <c r="J16" i="3"/>
  <c r="J16" i="2"/>
  <c r="C8" i="8" l="1"/>
  <c r="A11" i="6"/>
  <c r="A11" i="5"/>
  <c r="A11" i="4"/>
  <c r="A11" i="3"/>
  <c r="A11" i="2"/>
  <c r="R24" i="4" l="1"/>
</calcChain>
</file>

<file path=xl/sharedStrings.xml><?xml version="1.0" encoding="utf-8"?>
<sst xmlns="http://schemas.openxmlformats.org/spreadsheetml/2006/main" count="855" uniqueCount="79">
  <si>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</si>
  <si>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</si>
  <si>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</si>
  <si>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</si>
  <si>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</si>
  <si>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</si>
  <si>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</si>
  <si>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H_949-40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</si>
  <si>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</si>
  <si>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</si>
  <si>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</si>
  <si>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</si>
  <si>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</si>
  <si>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</si>
  <si>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</si>
  <si>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</si>
  <si>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</si>
  <si>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</si>
  <si>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</si>
  <si>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</si>
  <si>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</si>
  <si>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</si>
  <si>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</si>
  <si>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</si>
  <si>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</si>
  <si>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</si>
  <si>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</si>
  <si>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</si>
  <si>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</si>
  <si>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</si>
  <si>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</si>
  <si>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</si>
  <si>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06_20</t>
  </si>
  <si>
    <t>одноцепная, все типы опор за исключением многогранных</t>
  </si>
  <si>
    <t>1 км</t>
  </si>
  <si>
    <t xml:space="preserve">УНЦ опор ВЛ 0,4-750 кВ </t>
  </si>
  <si>
    <t>0,4-35</t>
  </si>
  <si>
    <t xml:space="preserve">УНЦ на вырубку (расширение, расчистку) просеки ВЛ (для всех субъектов Российской Федерации) </t>
  </si>
  <si>
    <t>1 га</t>
  </si>
  <si>
    <t>0,4-750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</si>
  <si>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</si>
  <si>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</si>
  <si>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</si>
  <si>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</si>
  <si>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</si>
  <si>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</si>
  <si>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</si>
  <si>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</si>
  <si>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</si>
  <si>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</si>
  <si>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</si>
  <si>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</si>
  <si>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</si>
  <si>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</si>
  <si>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</si>
  <si>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</si>
  <si>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</si>
  <si>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</si>
  <si>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</si>
  <si>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70мм2 / -мм2</t>
  </si>
  <si>
    <t>2018г.</t>
  </si>
  <si>
    <t>2021г.</t>
  </si>
  <si>
    <t>2022г.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</si>
  <si>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</si>
  <si>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</si>
  <si>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</si>
  <si>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</si>
  <si>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</si>
  <si>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</si>
  <si>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</si>
  <si>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</si>
  <si>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</si>
  <si>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 xml:space="preserve">Наименование инвестиционного проекта: Расширение просек ВЛ 15 кВ № 15-78 площадью 3,06 га и реконструкция участка ВЛ 15 кВ № 15-78 протяженностью 0,036 км с заменой голого провода на СИП 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</si>
  <si>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</si>
  <si>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</si>
  <si>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</si>
  <si>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</si>
  <si>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П6-02</t>
  </si>
  <si>
    <t>от 0,031 до 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</si>
</sst>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165" fontId="11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166" fontId="8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10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2" t="s">
        <v>76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6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Расширение просек ВЛ 15 кВ № 15-78 площадью 3,06 га и реконструкция участка ВЛ 15 кВ № 15-78 протяженностью 0,036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6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Расширение просек ВЛ 15 кВ № 15-78 площадью 3,06 га и реконструкция участка ВЛ 15 кВ № 15-78 протяженностью 0,036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6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Расширение просек ВЛ 15 кВ № 15-78 площадью 3,06 га и реконструкция участка ВЛ 15 кВ № 15-78 протяженностью 0,036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 t="s">
        <v>32</v>
      </c>
      <c r="D20" s="3" t="s">
        <v>33</v>
      </c>
      <c r="E20" s="42">
        <v>3.5999999999999997E-2</v>
      </c>
      <c r="F20" s="3" t="s">
        <v>34</v>
      </c>
      <c r="G20" s="6" t="s">
        <v>67</v>
      </c>
      <c r="H20" s="5">
        <v>699</v>
      </c>
      <c r="I20" s="5">
        <f>H20*E20*Q20</f>
        <v>26.4222</v>
      </c>
      <c r="J20" s="3"/>
      <c r="K20" s="3"/>
      <c r="L20" s="4"/>
      <c r="M20" s="3"/>
      <c r="N20" s="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6" t="s">
        <v>70</v>
      </c>
      <c r="C21" s="3" t="s">
        <v>36</v>
      </c>
      <c r="D21" s="6" t="s">
        <v>59</v>
      </c>
      <c r="E21" s="42">
        <f>E20</f>
        <v>3.5999999999999997E-2</v>
      </c>
      <c r="F21" s="3" t="s">
        <v>34</v>
      </c>
      <c r="G21" s="6" t="s">
        <v>66</v>
      </c>
      <c r="H21" s="5">
        <v>413</v>
      </c>
      <c r="I21" s="5">
        <f t="shared" ref="I21:I24" si="0">H21*E21*Q21</f>
        <v>15.6114</v>
      </c>
      <c r="J21" s="3"/>
      <c r="K21" s="6"/>
      <c r="L21" s="4"/>
      <c r="M21" s="3"/>
      <c r="N21" s="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37</v>
      </c>
      <c r="C22" s="19"/>
      <c r="D22" s="19" t="s">
        <v>68</v>
      </c>
      <c r="E22" s="20">
        <v>3.06</v>
      </c>
      <c r="F22" s="3" t="s">
        <v>38</v>
      </c>
      <c r="G22" s="6" t="s">
        <v>69</v>
      </c>
      <c r="H22" s="21">
        <v>261</v>
      </c>
      <c r="I22" s="5">
        <f t="shared" si="0"/>
        <v>798.66</v>
      </c>
      <c r="J22" s="19"/>
      <c r="K22" s="19"/>
      <c r="L22" s="20"/>
      <c r="M22" s="3"/>
      <c r="N22" s="6"/>
      <c r="O22" s="21"/>
      <c r="P22" s="5"/>
      <c r="Q22" s="18">
        <v>1</v>
      </c>
    </row>
    <row r="23" spans="1:18" ht="50.1" customHeight="1" x14ac:dyDescent="0.2">
      <c r="A23" s="3">
        <v>4</v>
      </c>
      <c r="B23" s="6" t="s">
        <v>71</v>
      </c>
      <c r="C23" s="3" t="s">
        <v>39</v>
      </c>
      <c r="D23" s="3" t="s">
        <v>40</v>
      </c>
      <c r="E23" s="4">
        <v>8</v>
      </c>
      <c r="F23" s="3" t="s">
        <v>41</v>
      </c>
      <c r="G23" s="3" t="s">
        <v>42</v>
      </c>
      <c r="H23" s="5">
        <v>6.9</v>
      </c>
      <c r="I23" s="5">
        <f t="shared" si="0"/>
        <v>68.448000000000008</v>
      </c>
      <c r="J23" s="3"/>
      <c r="K23" s="3"/>
      <c r="L23" s="4"/>
      <c r="M23" s="3"/>
      <c r="N23" s="3"/>
      <c r="O23" s="5"/>
      <c r="P23" s="5"/>
      <c r="Q23">
        <v>1.24</v>
      </c>
      <c r="R23" t="s">
        <v>0</v>
      </c>
    </row>
    <row r="24" spans="1:18" s="13" customFormat="1" ht="50.1" customHeight="1" x14ac:dyDescent="0.2">
      <c r="A24" s="3">
        <v>5</v>
      </c>
      <c r="B24" s="14" t="s">
        <v>64</v>
      </c>
      <c r="C24" s="14"/>
      <c r="D24" s="14" t="s">
        <v>78</v>
      </c>
      <c r="E24" s="15">
        <v>1</v>
      </c>
      <c r="F24" s="14" t="s">
        <v>65</v>
      </c>
      <c r="G24" s="14" t="s">
        <v>77</v>
      </c>
      <c r="H24" s="16">
        <v>5</v>
      </c>
      <c r="I24" s="5">
        <f t="shared" si="0"/>
        <v>5</v>
      </c>
      <c r="J24" s="14"/>
      <c r="K24" s="14"/>
      <c r="L24" s="15"/>
      <c r="M24" s="14"/>
      <c r="N24" s="14"/>
      <c r="O24" s="16"/>
      <c r="P24" s="16"/>
      <c r="Q24" s="13">
        <v>1</v>
      </c>
      <c r="R24" s="17">
        <f>SUM(P20:P21)</f>
        <v>0</v>
      </c>
    </row>
    <row r="25" spans="1:18" ht="50.1" customHeight="1" x14ac:dyDescent="0.2">
      <c r="A25" s="3" t="s">
        <v>0</v>
      </c>
      <c r="B25" s="3" t="s">
        <v>27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914.14159999999993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6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Расширение просек ВЛ 15 кВ № 15-78 площадью 3,06 га и реконструкция участка ВЛ 15 кВ № 15-78 протяженностью 0,036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43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6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tr">
        <f>т1!A9</f>
        <v xml:space="preserve">Наименование инвестиционного проекта: Расширение просек ВЛ 15 кВ № 15-78 площадью 3,06 га и реконструкция участка ВЛ 15 кВ № 15-78 протяженностью 0,036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44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45</v>
      </c>
    </row>
    <row r="2" spans="1:25" ht="45" x14ac:dyDescent="0.2">
      <c r="A2" s="12" t="s">
        <v>11</v>
      </c>
      <c r="B2" s="12" t="s">
        <v>46</v>
      </c>
      <c r="C2" s="56" t="s">
        <v>13</v>
      </c>
      <c r="D2" s="57"/>
      <c r="E2" s="58"/>
      <c r="F2" s="23" t="s">
        <v>14</v>
      </c>
      <c r="G2" s="24"/>
    </row>
    <row r="3" spans="1:25" ht="135" x14ac:dyDescent="0.25">
      <c r="A3" s="12">
        <v>1</v>
      </c>
      <c r="B3" s="12" t="s">
        <v>47</v>
      </c>
      <c r="C3" s="53">
        <f>т4!I25</f>
        <v>914.14159999999993</v>
      </c>
      <c r="D3" s="54"/>
      <c r="E3" s="55"/>
      <c r="F3" s="25"/>
      <c r="G3" s="26"/>
      <c r="Y3" s="27"/>
    </row>
    <row r="4" spans="1:25" ht="15.75" x14ac:dyDescent="0.2">
      <c r="A4" s="12">
        <v>2</v>
      </c>
      <c r="B4" s="12" t="s">
        <v>48</v>
      </c>
      <c r="C4" s="53">
        <f>C3*20%</f>
        <v>182.82831999999999</v>
      </c>
      <c r="D4" s="54"/>
      <c r="E4" s="55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49</v>
      </c>
      <c r="C5" s="53">
        <f>C4+C3</f>
        <v>1096.96992</v>
      </c>
      <c r="D5" s="54"/>
      <c r="E5" s="55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30">
        <v>104.7</v>
      </c>
      <c r="T5" s="30">
        <v>104.7</v>
      </c>
      <c r="U5" s="30">
        <v>104.7</v>
      </c>
      <c r="V5" s="30">
        <v>104.7</v>
      </c>
      <c r="W5" s="30">
        <v>104.7</v>
      </c>
    </row>
    <row r="6" spans="1:25" ht="60" x14ac:dyDescent="0.2">
      <c r="A6" s="12">
        <v>4</v>
      </c>
      <c r="B6" s="12" t="s">
        <v>50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1277.5044971919126</v>
      </c>
      <c r="D6" s="54"/>
      <c r="E6" s="55"/>
      <c r="F6" s="28"/>
      <c r="G6" s="29"/>
      <c r="I6" s="22">
        <f>C5/1000</f>
        <v>1.09696992</v>
      </c>
      <c r="J6" s="31">
        <f>C18</f>
        <v>1.2775044971919125</v>
      </c>
    </row>
    <row r="7" spans="1:25" ht="75" x14ac:dyDescent="0.2">
      <c r="A7" s="12">
        <v>5</v>
      </c>
      <c r="B7" s="12" t="s">
        <v>51</v>
      </c>
      <c r="C7" s="59">
        <v>0</v>
      </c>
      <c r="D7" s="60"/>
      <c r="E7" s="61"/>
      <c r="F7" s="25"/>
      <c r="G7" s="26"/>
      <c r="H7" s="31"/>
      <c r="X7" s="31"/>
    </row>
    <row r="8" spans="1:25" ht="45" x14ac:dyDescent="0.2">
      <c r="A8" s="12">
        <v>6</v>
      </c>
      <c r="B8" s="12" t="s">
        <v>52</v>
      </c>
      <c r="C8" s="53">
        <f>C5-C7</f>
        <v>1096.96992</v>
      </c>
      <c r="D8" s="54"/>
      <c r="E8" s="55"/>
      <c r="F8" s="25"/>
      <c r="G8" s="26"/>
    </row>
    <row r="9" spans="1:25" ht="90" x14ac:dyDescent="0.25">
      <c r="A9" s="12">
        <v>7</v>
      </c>
      <c r="B9" s="12" t="s">
        <v>53</v>
      </c>
      <c r="C9" s="53">
        <f>SUM(C10:E15)</f>
        <v>1247.67085</v>
      </c>
      <c r="D9" s="54"/>
      <c r="E9" s="55"/>
      <c r="F9" s="32"/>
      <c r="G9" s="33"/>
      <c r="X9" s="34"/>
    </row>
    <row r="10" spans="1:25" ht="15" x14ac:dyDescent="0.2">
      <c r="A10" s="12">
        <v>7.1</v>
      </c>
      <c r="B10" s="12" t="s">
        <v>60</v>
      </c>
      <c r="C10" s="53">
        <v>0</v>
      </c>
      <c r="D10" s="54"/>
      <c r="E10" s="55"/>
      <c r="F10" s="25"/>
      <c r="G10" s="26"/>
    </row>
    <row r="11" spans="1:25" ht="15" x14ac:dyDescent="0.2">
      <c r="A11" s="12">
        <v>7.2</v>
      </c>
      <c r="B11" s="12" t="s">
        <v>54</v>
      </c>
      <c r="C11" s="53">
        <v>0</v>
      </c>
      <c r="D11" s="54"/>
      <c r="E11" s="55"/>
      <c r="F11" s="35"/>
      <c r="G11" s="36"/>
    </row>
    <row r="12" spans="1:25" ht="15" x14ac:dyDescent="0.2">
      <c r="A12" s="12">
        <v>7.3</v>
      </c>
      <c r="B12" s="12" t="s">
        <v>55</v>
      </c>
      <c r="C12" s="53">
        <f>1.15008227*1000</f>
        <v>1150.0822699999999</v>
      </c>
      <c r="D12" s="54"/>
      <c r="E12" s="55"/>
      <c r="F12" s="35"/>
      <c r="G12" s="36"/>
    </row>
    <row r="13" spans="1:25" ht="15" x14ac:dyDescent="0.2">
      <c r="A13" s="12">
        <v>7.4</v>
      </c>
      <c r="B13" s="12" t="s">
        <v>61</v>
      </c>
      <c r="C13" s="53">
        <f>0.09758858*1000</f>
        <v>97.588579999999993</v>
      </c>
      <c r="D13" s="54"/>
      <c r="E13" s="55"/>
      <c r="F13" s="25"/>
      <c r="G13" s="26"/>
    </row>
    <row r="14" spans="1:25" ht="15" x14ac:dyDescent="0.2">
      <c r="A14" s="12">
        <v>7.5</v>
      </c>
      <c r="B14" s="12" t="s">
        <v>62</v>
      </c>
      <c r="C14" s="53">
        <v>0</v>
      </c>
      <c r="D14" s="54"/>
      <c r="E14" s="55"/>
      <c r="F14" s="25"/>
      <c r="G14" s="26"/>
    </row>
    <row r="15" spans="1:25" ht="15" x14ac:dyDescent="0.2">
      <c r="A15" s="12">
        <v>7.6</v>
      </c>
      <c r="B15" s="12" t="s">
        <v>63</v>
      </c>
      <c r="C15" s="53">
        <v>0</v>
      </c>
      <c r="D15" s="54"/>
      <c r="E15" s="55"/>
      <c r="F15" s="25"/>
      <c r="G15" s="26"/>
    </row>
    <row r="16" spans="1:25" ht="15" x14ac:dyDescent="0.2">
      <c r="A16" s="12">
        <v>7.7</v>
      </c>
      <c r="B16" s="12" t="s">
        <v>73</v>
      </c>
      <c r="C16" s="53">
        <v>0</v>
      </c>
      <c r="D16" s="54"/>
      <c r="E16" s="55"/>
      <c r="F16" s="25"/>
      <c r="G16" s="26"/>
    </row>
    <row r="17" spans="1:26" ht="15" x14ac:dyDescent="0.2">
      <c r="A17" s="12">
        <v>7.8</v>
      </c>
      <c r="B17" s="12" t="s">
        <v>74</v>
      </c>
      <c r="C17" s="53">
        <v>0</v>
      </c>
      <c r="D17" s="54"/>
      <c r="E17" s="55"/>
      <c r="F17" s="25"/>
      <c r="G17" s="26"/>
    </row>
    <row r="18" spans="1:26" ht="75" x14ac:dyDescent="0.2">
      <c r="A18" s="12">
        <v>8</v>
      </c>
      <c r="B18" s="12" t="s">
        <v>56</v>
      </c>
      <c r="C18" s="53">
        <f>C6/1000</f>
        <v>1.2775044971919125</v>
      </c>
      <c r="D18" s="54"/>
      <c r="E18" s="55"/>
      <c r="F18" s="25"/>
      <c r="G18" s="26"/>
    </row>
    <row r="19" spans="1:26" ht="105" x14ac:dyDescent="0.2">
      <c r="A19" s="12">
        <v>9</v>
      </c>
      <c r="B19" s="12" t="s">
        <v>57</v>
      </c>
      <c r="C19" s="53">
        <v>0</v>
      </c>
      <c r="D19" s="54"/>
      <c r="E19" s="55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58</v>
      </c>
      <c r="C20" s="53">
        <f>(C19+C18)*1000</f>
        <v>1277.5044971919126</v>
      </c>
      <c r="D20" s="54"/>
      <c r="E20" s="55"/>
      <c r="F20" s="25"/>
      <c r="G20" s="26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2019-03-20T09:39:59Z</dcterms:created>
  <dcterms:modified xsi:type="dcterms:W3CDTF">2021-03-11T12:48:47Z</dcterms:modified>
</cp:coreProperties>
</file>