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K_19-0933\"/>
    </mc:Choice>
  </mc:AlternateContent>
  <bookViews>
    <workbookView xWindow="0" yWindow="0" windowWidth="28800" windowHeight="11235" activeTab="3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E25" i="4" l="1"/>
  <c r="E23" i="4"/>
  <c r="C16" i="6" l="1"/>
  <c r="C16" i="5"/>
  <c r="C16" i="4"/>
  <c r="C16" i="3"/>
  <c r="J16" i="1"/>
  <c r="C16" i="2"/>
  <c r="C13" i="8"/>
  <c r="C12" i="8"/>
  <c r="A8" i="6" l="1"/>
  <c r="A8" i="5"/>
  <c r="A8" i="4"/>
  <c r="A8" i="3"/>
  <c r="A8" i="2"/>
  <c r="A11" i="1"/>
  <c r="I22" i="4" l="1"/>
  <c r="I23" i="4"/>
  <c r="I27" i="4"/>
  <c r="E24" i="4"/>
  <c r="E22" i="4"/>
  <c r="E21" i="4"/>
  <c r="I21" i="4" s="1"/>
  <c r="E20" i="4"/>
  <c r="I20" i="4" s="1"/>
  <c r="I21" i="3"/>
  <c r="I20" i="3"/>
  <c r="I22" i="3"/>
  <c r="I24" i="4" l="1"/>
  <c r="C9" i="8"/>
  <c r="I25" i="4"/>
  <c r="A9" i="4"/>
  <c r="E26" i="4" l="1"/>
  <c r="I26" i="4" s="1"/>
  <c r="I28" i="4" s="1"/>
  <c r="C3" i="8" s="1"/>
  <c r="C4" i="8" s="1"/>
  <c r="C5" i="8" s="1"/>
  <c r="C8" i="8" l="1"/>
  <c r="H7" i="8"/>
  <c r="C6" i="8"/>
  <c r="C18" i="8" s="1"/>
  <c r="C20" i="8" l="1"/>
  <c r="I7" i="8"/>
  <c r="A10" i="6" l="1"/>
  <c r="A9" i="6"/>
  <c r="A10" i="5"/>
  <c r="A9" i="5"/>
  <c r="A10" i="4"/>
  <c r="A10" i="3"/>
  <c r="A9" i="3"/>
  <c r="A10" i="2"/>
  <c r="A9" i="2"/>
  <c r="J16" i="6" l="1"/>
  <c r="A11" i="6"/>
  <c r="J16" i="5"/>
  <c r="A11" i="5"/>
  <c r="J16" i="4"/>
  <c r="A11" i="4"/>
  <c r="J16" i="3"/>
  <c r="A11" i="3"/>
  <c r="A11" i="2"/>
  <c r="J16" i="2"/>
</calcChain>
</file>

<file path=xl/sharedStrings.xml><?xml version="1.0" encoding="utf-8"?>
<sst xmlns="http://schemas.openxmlformats.org/spreadsheetml/2006/main" count="865" uniqueCount="86">
  <si>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</si>
  <si>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</si>
  <si>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</si>
  <si>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</si>
  <si>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</si>
  <si>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</si>
  <si>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</si>
  <si>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</si>
  <si>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</si>
  <si>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</si>
  <si>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</si>
  <si>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</si>
  <si>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</si>
  <si>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</si>
  <si>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</si>
  <si>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</si>
  <si>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</si>
  <si>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</si>
  <si>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</si>
  <si>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</si>
  <si>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</si>
  <si>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</si>
  <si>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</si>
  <si>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</si>
  <si>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</si>
  <si>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</si>
  <si>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</si>
  <si>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</si>
  <si>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</si>
  <si>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</si>
  <si>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</si>
  <si>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</si>
  <si>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</si>
  <si>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</si>
  <si>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</si>
  <si>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</si>
  <si>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</si>
  <si>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</si>
  <si>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</si>
  <si>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</si>
  <si>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</si>
  <si>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</si>
  <si>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</si>
  <si>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</si>
  <si>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</si>
  <si>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</si>
  <si>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</si>
  <si>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</si>
  <si>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</si>
  <si>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1 объект</t>
  </si>
  <si>
    <t xml:space="preserve">Затраты на проектно-изыскательские работы для отдельных элементов электрических сетей </t>
  </si>
  <si>
    <t>2021г.</t>
  </si>
  <si>
    <t>2022г.</t>
  </si>
  <si>
    <t>2023г.</t>
  </si>
  <si>
    <t>Идентификатор инвестиционного проекта: K_19-0933</t>
  </si>
  <si>
    <t xml:space="preserve">УНЦ КТП мачтового (шкафного, столбового) типа с одним трансформатором 6-20 кВ </t>
  </si>
  <si>
    <t>6_20</t>
  </si>
  <si>
    <t>100 кВА</t>
  </si>
  <si>
    <t>Э2-05</t>
  </si>
  <si>
    <t xml:space="preserve">УНЦ проводаСИП ВЛ 0,4-35кВ </t>
  </si>
  <si>
    <t>1 км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</si>
  <si>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</si>
  <si>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</si>
  <si>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Л1-01-1</t>
  </si>
  <si>
    <t xml:space="preserve">УНЦ опор ВЛ 0,4-750 кВ </t>
  </si>
  <si>
    <t>Л3-01-1</t>
  </si>
  <si>
    <t>Л1-02-1</t>
  </si>
  <si>
    <t>Л3-02-1</t>
  </si>
  <si>
    <t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t>
  </si>
  <si>
    <t>СИП-3, 50мм2 / -мм2</t>
  </si>
  <si>
    <t>Л7-03-3</t>
  </si>
  <si>
    <t>СИП-4, 95мм2 / -мм2</t>
  </si>
  <si>
    <t>Л7-39-4</t>
  </si>
  <si>
    <t>СИП-4, 35мм2 / -мм2</t>
  </si>
  <si>
    <t>Л7-36-4</t>
  </si>
  <si>
    <t xml:space="preserve">Затраты на проектно-изыскательские работы по ВЛ </t>
  </si>
  <si>
    <t>0,4-20</t>
  </si>
  <si>
    <t>Протяженность до 2 км</t>
  </si>
  <si>
    <t xml:space="preserve">1 ед. </t>
  </si>
  <si>
    <t>П3-02</t>
  </si>
  <si>
    <t>от 0,6 до 1,09</t>
  </si>
  <si>
    <t>П6-05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</si>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</sst>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2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9" fillId="0" borderId="0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1" fillId="0" borderId="0" xfId="0" applyNumberFormat="1" applyFont="1" applyFill="1" applyBorder="1"/>
    <xf numFmtId="0" fontId="0" fillId="0" borderId="0" xfId="0"/>
    <xf numFmtId="165" fontId="12" fillId="4" borderId="9" xfId="0" applyNumberFormat="1" applyFont="1" applyFill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3" fillId="4" borderId="0" xfId="0" applyNumberFormat="1" applyFont="1" applyFill="1" applyBorder="1"/>
    <xf numFmtId="0" fontId="15" fillId="0" borderId="9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4" borderId="0" xfId="0" applyFill="1"/>
    <xf numFmtId="0" fontId="0" fillId="4" borderId="0" xfId="0" applyFont="1" applyFill="1"/>
    <xf numFmtId="4" fontId="16" fillId="0" borderId="0" xfId="0" applyNumberFormat="1" applyFont="1"/>
    <xf numFmtId="0" fontId="16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7" t="s">
        <v>84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8" t="s">
        <v>68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5.75" customHeight="1" x14ac:dyDescent="0.2">
      <c r="A10" s="48" t="s">
        <v>54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9.5" customHeight="1" x14ac:dyDescent="0.2">
      <c r="A11" s="48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45" customHeight="1" x14ac:dyDescent="0.2">
      <c r="A16" s="45" t="s">
        <v>0</v>
      </c>
      <c r="B16" s="45" t="s">
        <v>0</v>
      </c>
      <c r="C16" s="46" t="s">
        <v>85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5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.75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8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8" t="str">
        <f>т1!A10</f>
        <v>Идентификатор инвестиционного проекта: K_19-0933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28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9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9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  <c r="S20" s="11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8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8" t="str">
        <f>т1!A10</f>
        <v>Идентификатор инвестиционного проекта: K_19-0933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6" customFormat="1" ht="69" customHeight="1" x14ac:dyDescent="0.2">
      <c r="A20" s="12">
        <v>1</v>
      </c>
      <c r="B20" s="12" t="s">
        <v>55</v>
      </c>
      <c r="C20" s="12" t="s">
        <v>56</v>
      </c>
      <c r="D20" s="12" t="s">
        <v>57</v>
      </c>
      <c r="E20" s="13">
        <v>1</v>
      </c>
      <c r="F20" s="12" t="s">
        <v>29</v>
      </c>
      <c r="G20" s="12" t="s">
        <v>58</v>
      </c>
      <c r="H20" s="14">
        <v>655</v>
      </c>
      <c r="I20" s="14">
        <f>H20*Q20*E20</f>
        <v>687.75</v>
      </c>
      <c r="J20" s="12"/>
      <c r="K20" s="12"/>
      <c r="L20" s="13"/>
      <c r="M20" s="12"/>
      <c r="N20" s="12"/>
      <c r="O20" s="14"/>
      <c r="P20" s="14"/>
      <c r="Q20" s="16">
        <v>1.05</v>
      </c>
      <c r="R20" s="16" t="s">
        <v>0</v>
      </c>
    </row>
    <row r="21" spans="1:18" s="20" customFormat="1" ht="59.25" customHeight="1" x14ac:dyDescent="0.2">
      <c r="A21" s="12">
        <v>5</v>
      </c>
      <c r="B21" s="12" t="s">
        <v>50</v>
      </c>
      <c r="C21" s="12"/>
      <c r="D21" s="12" t="s">
        <v>80</v>
      </c>
      <c r="E21" s="13">
        <v>1</v>
      </c>
      <c r="F21" s="12" t="s">
        <v>49</v>
      </c>
      <c r="G21" s="12" t="s">
        <v>81</v>
      </c>
      <c r="H21" s="14">
        <v>70</v>
      </c>
      <c r="I21" s="14">
        <f>H21*Q21*E21</f>
        <v>70</v>
      </c>
      <c r="J21" s="12"/>
      <c r="K21" s="12"/>
      <c r="L21" s="13"/>
      <c r="M21" s="12"/>
      <c r="N21" s="12"/>
      <c r="O21" s="14"/>
      <c r="P21" s="14"/>
      <c r="Q21" s="20">
        <v>1</v>
      </c>
      <c r="R21" s="22"/>
    </row>
    <row r="22" spans="1:18" s="16" customFormat="1" ht="50.1" customHeight="1" x14ac:dyDescent="0.2">
      <c r="A22" s="12" t="s">
        <v>0</v>
      </c>
      <c r="B22" s="12" t="s">
        <v>27</v>
      </c>
      <c r="C22" s="12" t="s">
        <v>0</v>
      </c>
      <c r="D22" s="12" t="s">
        <v>0</v>
      </c>
      <c r="E22" s="13" t="s">
        <v>0</v>
      </c>
      <c r="F22" s="12" t="s">
        <v>0</v>
      </c>
      <c r="G22" s="12" t="s">
        <v>0</v>
      </c>
      <c r="H22" s="14" t="s">
        <v>0</v>
      </c>
      <c r="I22" s="14">
        <f>SUM(I20:I21)</f>
        <v>757.75</v>
      </c>
      <c r="J22" s="12"/>
      <c r="K22" s="12"/>
      <c r="L22" s="13"/>
      <c r="M22" s="12"/>
      <c r="N22" s="12"/>
      <c r="O22" s="14"/>
      <c r="P22" s="14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showOutlineSymbols="0" showWhiteSpace="0" zoomScale="70" zoomScaleNormal="70" workbookViewId="0">
      <selection activeCell="E25" sqref="E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8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8" t="str">
        <f>т1!A10</f>
        <v>Идентификатор инвестиционного проекта: K_19-0933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6" customFormat="1" ht="50.1" customHeight="1" x14ac:dyDescent="0.2">
      <c r="A20" s="12">
        <v>1</v>
      </c>
      <c r="B20" s="12" t="s">
        <v>59</v>
      </c>
      <c r="C20" s="12">
        <v>15</v>
      </c>
      <c r="D20" s="12" t="s">
        <v>69</v>
      </c>
      <c r="E20" s="19">
        <f>0.012*3</f>
        <v>3.6000000000000004E-2</v>
      </c>
      <c r="F20" s="12" t="s">
        <v>60</v>
      </c>
      <c r="G20" s="12" t="s">
        <v>70</v>
      </c>
      <c r="H20" s="14">
        <v>400</v>
      </c>
      <c r="I20" s="14">
        <f>H20*E20*Q20</f>
        <v>15.120000000000003</v>
      </c>
      <c r="J20" s="12"/>
      <c r="K20" s="12"/>
      <c r="L20" s="19"/>
      <c r="M20" s="12"/>
      <c r="N20" s="12"/>
      <c r="O20" s="14"/>
      <c r="P20" s="14"/>
      <c r="Q20" s="16">
        <v>1.05</v>
      </c>
      <c r="R20" s="16" t="s">
        <v>0</v>
      </c>
    </row>
    <row r="21" spans="1:18" s="16" customFormat="1" ht="50.1" customHeight="1" x14ac:dyDescent="0.2">
      <c r="A21" s="12">
        <v>2</v>
      </c>
      <c r="B21" s="12" t="s">
        <v>61</v>
      </c>
      <c r="C21" s="12">
        <v>15</v>
      </c>
      <c r="D21" s="12" t="s">
        <v>62</v>
      </c>
      <c r="E21" s="19">
        <f>0.012</f>
        <v>1.2E-2</v>
      </c>
      <c r="F21" s="12" t="s">
        <v>60</v>
      </c>
      <c r="G21" s="12" t="s">
        <v>66</v>
      </c>
      <c r="H21" s="14">
        <v>767</v>
      </c>
      <c r="I21" s="14">
        <f t="shared" ref="I21:I27" si="0">H21*E21*Q21</f>
        <v>13.898040000000002</v>
      </c>
      <c r="J21" s="12"/>
      <c r="K21" s="12"/>
      <c r="L21" s="19"/>
      <c r="M21" s="12"/>
      <c r="N21" s="12"/>
      <c r="O21" s="14"/>
      <c r="P21" s="14"/>
      <c r="Q21" s="16">
        <v>1.51</v>
      </c>
      <c r="R21" s="16" t="s">
        <v>0</v>
      </c>
    </row>
    <row r="22" spans="1:18" s="16" customFormat="1" ht="50.1" customHeight="1" x14ac:dyDescent="0.2">
      <c r="A22" s="12">
        <v>3</v>
      </c>
      <c r="B22" s="12" t="s">
        <v>64</v>
      </c>
      <c r="C22" s="12">
        <v>15</v>
      </c>
      <c r="D22" s="12" t="s">
        <v>62</v>
      </c>
      <c r="E22" s="19">
        <f>0.012</f>
        <v>1.2E-2</v>
      </c>
      <c r="F22" s="12" t="s">
        <v>60</v>
      </c>
      <c r="G22" s="12" t="s">
        <v>67</v>
      </c>
      <c r="H22" s="14">
        <v>699</v>
      </c>
      <c r="I22" s="14">
        <f t="shared" si="0"/>
        <v>8.8073999999999995</v>
      </c>
      <c r="J22" s="12"/>
      <c r="K22" s="12"/>
      <c r="L22" s="19"/>
      <c r="M22" s="12"/>
      <c r="N22" s="12"/>
      <c r="O22" s="14"/>
      <c r="P22" s="14"/>
      <c r="Q22" s="16">
        <v>1.05</v>
      </c>
      <c r="R22" s="16" t="s">
        <v>0</v>
      </c>
    </row>
    <row r="23" spans="1:18" s="16" customFormat="1" ht="50.1" customHeight="1" x14ac:dyDescent="0.2">
      <c r="A23" s="12">
        <v>4</v>
      </c>
      <c r="B23" s="12" t="s">
        <v>59</v>
      </c>
      <c r="C23" s="18">
        <v>0.4</v>
      </c>
      <c r="D23" s="12" t="s">
        <v>71</v>
      </c>
      <c r="E23" s="19">
        <f>0.012*2+0.306+0.279</f>
        <v>0.60899999999999999</v>
      </c>
      <c r="F23" s="12" t="s">
        <v>60</v>
      </c>
      <c r="G23" s="12" t="s">
        <v>72</v>
      </c>
      <c r="H23" s="14">
        <v>310</v>
      </c>
      <c r="I23" s="14">
        <f t="shared" si="0"/>
        <v>198.2295</v>
      </c>
      <c r="J23" s="18"/>
      <c r="K23" s="12"/>
      <c r="L23" s="19"/>
      <c r="M23" s="12"/>
      <c r="N23" s="12"/>
      <c r="O23" s="14"/>
      <c r="P23" s="14"/>
      <c r="Q23" s="16">
        <v>1.05</v>
      </c>
      <c r="R23" s="16" t="s">
        <v>0</v>
      </c>
    </row>
    <row r="24" spans="1:18" s="20" customFormat="1" ht="50.1" customHeight="1" x14ac:dyDescent="0.2">
      <c r="A24" s="12">
        <v>5</v>
      </c>
      <c r="B24" s="12" t="s">
        <v>59</v>
      </c>
      <c r="C24" s="18">
        <v>0.4</v>
      </c>
      <c r="D24" s="12" t="s">
        <v>73</v>
      </c>
      <c r="E24" s="19">
        <f>0.063</f>
        <v>6.3E-2</v>
      </c>
      <c r="F24" s="12" t="s">
        <v>60</v>
      </c>
      <c r="G24" s="12" t="s">
        <v>74</v>
      </c>
      <c r="H24" s="14">
        <v>185</v>
      </c>
      <c r="I24" s="14">
        <f t="shared" si="0"/>
        <v>12.23775</v>
      </c>
      <c r="J24" s="18"/>
      <c r="K24" s="12"/>
      <c r="L24" s="19"/>
      <c r="M24" s="12"/>
      <c r="N24" s="12"/>
      <c r="O24" s="14"/>
      <c r="P24" s="14"/>
      <c r="Q24" s="20">
        <v>1.05</v>
      </c>
      <c r="R24" s="20" t="s">
        <v>0</v>
      </c>
    </row>
    <row r="25" spans="1:18" s="16" customFormat="1" ht="50.1" customHeight="1" x14ac:dyDescent="0.2">
      <c r="A25" s="12">
        <v>6</v>
      </c>
      <c r="B25" s="12" t="s">
        <v>61</v>
      </c>
      <c r="C25" s="18">
        <v>0.4</v>
      </c>
      <c r="D25" s="12" t="s">
        <v>62</v>
      </c>
      <c r="E25" s="19">
        <f>0.012+0.306+0.279</f>
        <v>0.59699999999999998</v>
      </c>
      <c r="F25" s="12" t="s">
        <v>60</v>
      </c>
      <c r="G25" s="12" t="s">
        <v>63</v>
      </c>
      <c r="H25" s="14">
        <v>499</v>
      </c>
      <c r="I25" s="14">
        <f t="shared" si="0"/>
        <v>449.83352999999994</v>
      </c>
      <c r="J25" s="18"/>
      <c r="K25" s="12"/>
      <c r="L25" s="19"/>
      <c r="M25" s="12"/>
      <c r="N25" s="12"/>
      <c r="O25" s="14"/>
      <c r="P25" s="14"/>
      <c r="Q25" s="16">
        <v>1.51</v>
      </c>
      <c r="R25" s="16" t="s">
        <v>0</v>
      </c>
    </row>
    <row r="26" spans="1:18" s="16" customFormat="1" ht="50.1" customHeight="1" x14ac:dyDescent="0.2">
      <c r="A26" s="12">
        <v>7</v>
      </c>
      <c r="B26" s="12" t="s">
        <v>64</v>
      </c>
      <c r="C26" s="18">
        <v>0.4</v>
      </c>
      <c r="D26" s="12" t="s">
        <v>62</v>
      </c>
      <c r="E26" s="19">
        <f>E25</f>
        <v>0.59699999999999998</v>
      </c>
      <c r="F26" s="12" t="s">
        <v>60</v>
      </c>
      <c r="G26" s="12" t="s">
        <v>65</v>
      </c>
      <c r="H26" s="14">
        <v>517</v>
      </c>
      <c r="I26" s="14">
        <f t="shared" si="0"/>
        <v>324.08145000000002</v>
      </c>
      <c r="J26" s="18"/>
      <c r="K26" s="12"/>
      <c r="L26" s="19"/>
      <c r="M26" s="12"/>
      <c r="N26" s="12"/>
      <c r="O26" s="14"/>
      <c r="P26" s="14"/>
      <c r="Q26" s="16">
        <v>1.05</v>
      </c>
      <c r="R26" s="16" t="s">
        <v>0</v>
      </c>
    </row>
    <row r="27" spans="1:18" s="20" customFormat="1" ht="48.75" customHeight="1" x14ac:dyDescent="0.2">
      <c r="A27" s="12">
        <v>8</v>
      </c>
      <c r="B27" s="12" t="s">
        <v>75</v>
      </c>
      <c r="C27" s="12" t="s">
        <v>76</v>
      </c>
      <c r="D27" s="12" t="s">
        <v>77</v>
      </c>
      <c r="E27" s="13">
        <v>1</v>
      </c>
      <c r="F27" s="12" t="s">
        <v>78</v>
      </c>
      <c r="G27" s="12" t="s">
        <v>79</v>
      </c>
      <c r="H27" s="14">
        <v>561</v>
      </c>
      <c r="I27" s="14">
        <f t="shared" si="0"/>
        <v>561</v>
      </c>
      <c r="J27" s="12"/>
      <c r="K27" s="12"/>
      <c r="L27" s="13"/>
      <c r="M27" s="12"/>
      <c r="N27" s="12"/>
      <c r="O27" s="14"/>
      <c r="P27" s="14"/>
      <c r="Q27" s="20">
        <v>1</v>
      </c>
      <c r="R27" s="20" t="s">
        <v>0</v>
      </c>
    </row>
    <row r="28" spans="1:18" ht="50.1" customHeight="1" x14ac:dyDescent="0.2">
      <c r="A28" s="3">
        <v>9</v>
      </c>
      <c r="B28" s="3" t="s">
        <v>27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1583.20767</v>
      </c>
      <c r="J28" s="3"/>
      <c r="K28" s="3"/>
      <c r="L28" s="4"/>
      <c r="M28" s="3"/>
      <c r="N28" s="3"/>
      <c r="O28" s="5"/>
      <c r="P28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8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8" t="str">
        <f>т1!A10</f>
        <v>Идентификатор инвестиционного проекта: K_19-0933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7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8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8" t="str">
        <f>т1!A10</f>
        <v>Идентификатор инвестиционного проекта: K_19-0933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34</v>
      </c>
    </row>
    <row r="2" spans="1:25" ht="45" x14ac:dyDescent="0.2">
      <c r="A2" s="23" t="s">
        <v>10</v>
      </c>
      <c r="B2" s="23" t="s">
        <v>35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3">
        <v>1</v>
      </c>
      <c r="B3" s="23" t="s">
        <v>36</v>
      </c>
      <c r="C3" s="51">
        <f>т3!I22+т4!I28</f>
        <v>2340.9576699999998</v>
      </c>
      <c r="D3" s="52"/>
      <c r="E3" s="53"/>
      <c r="F3" s="26"/>
      <c r="G3" s="27"/>
      <c r="Y3" s="15"/>
    </row>
    <row r="4" spans="1:25" ht="15.75" x14ac:dyDescent="0.2">
      <c r="A4" s="23">
        <v>2</v>
      </c>
      <c r="B4" s="23" t="s">
        <v>37</v>
      </c>
      <c r="C4" s="51">
        <f>C3*20%</f>
        <v>468.19153399999999</v>
      </c>
      <c r="D4" s="52"/>
      <c r="E4" s="53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3">
        <v>3</v>
      </c>
      <c r="B5" s="23" t="s">
        <v>38</v>
      </c>
      <c r="C5" s="51">
        <f>C4+C3</f>
        <v>2809.1492039999998</v>
      </c>
      <c r="D5" s="52"/>
      <c r="E5" s="53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23">
        <v>4</v>
      </c>
      <c r="B6" s="23" t="s">
        <v>39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3360.9380798516277</v>
      </c>
      <c r="D6" s="52"/>
      <c r="E6" s="53"/>
      <c r="F6" s="28"/>
      <c r="G6" s="29"/>
    </row>
    <row r="7" spans="1:25" ht="75" x14ac:dyDescent="0.2">
      <c r="A7" s="23">
        <v>5</v>
      </c>
      <c r="B7" s="23" t="s">
        <v>40</v>
      </c>
      <c r="C7" s="57">
        <v>0</v>
      </c>
      <c r="D7" s="58"/>
      <c r="E7" s="59"/>
      <c r="F7" s="26"/>
      <c r="G7" s="27"/>
      <c r="H7" s="10">
        <f>C5/1000</f>
        <v>2.8091492039999997</v>
      </c>
      <c r="I7" s="10">
        <f>C18</f>
        <v>3.3609380798516275</v>
      </c>
      <c r="X7" s="10"/>
    </row>
    <row r="8" spans="1:25" ht="45" x14ac:dyDescent="0.2">
      <c r="A8" s="23">
        <v>6</v>
      </c>
      <c r="B8" s="23" t="s">
        <v>41</v>
      </c>
      <c r="C8" s="51">
        <f>C5-C7</f>
        <v>2809.1492039999998</v>
      </c>
      <c r="D8" s="52"/>
      <c r="E8" s="53"/>
      <c r="F8" s="26"/>
      <c r="G8" s="27"/>
    </row>
    <row r="9" spans="1:25" ht="90" x14ac:dyDescent="0.25">
      <c r="A9" s="23">
        <v>7</v>
      </c>
      <c r="B9" s="23" t="s">
        <v>42</v>
      </c>
      <c r="C9" s="51">
        <f>SUM(C10:E15)</f>
        <v>2914.6441999999997</v>
      </c>
      <c r="D9" s="52"/>
      <c r="E9" s="53"/>
      <c r="F9" s="30"/>
      <c r="G9" s="31"/>
      <c r="X9" s="32"/>
    </row>
    <row r="10" spans="1:25" ht="15" x14ac:dyDescent="0.2">
      <c r="A10" s="23">
        <v>7.1</v>
      </c>
      <c r="B10" s="23" t="s">
        <v>43</v>
      </c>
      <c r="C10" s="51">
        <v>0</v>
      </c>
      <c r="D10" s="52"/>
      <c r="E10" s="53"/>
      <c r="F10" s="26"/>
      <c r="G10" s="27"/>
    </row>
    <row r="11" spans="1:25" ht="15" x14ac:dyDescent="0.2">
      <c r="A11" s="23">
        <v>7.2</v>
      </c>
      <c r="B11" s="23" t="s">
        <v>44</v>
      </c>
      <c r="C11" s="51">
        <v>0</v>
      </c>
      <c r="D11" s="52"/>
      <c r="E11" s="53"/>
      <c r="F11" s="33"/>
      <c r="G11" s="34"/>
    </row>
    <row r="12" spans="1:25" ht="15" x14ac:dyDescent="0.2">
      <c r="A12" s="23">
        <v>7.3</v>
      </c>
      <c r="B12" s="23" t="s">
        <v>45</v>
      </c>
      <c r="C12" s="51">
        <f>1.26545366*1000</f>
        <v>1265.4536599999999</v>
      </c>
      <c r="D12" s="52"/>
      <c r="E12" s="53"/>
      <c r="F12" s="33"/>
      <c r="G12" s="36"/>
      <c r="H12" s="37"/>
      <c r="I12" s="37"/>
      <c r="J12" s="37"/>
      <c r="K12" s="37"/>
      <c r="L12" s="37"/>
      <c r="M12" s="37"/>
    </row>
    <row r="13" spans="1:25" ht="15" x14ac:dyDescent="0.2">
      <c r="A13" s="23">
        <v>7.4</v>
      </c>
      <c r="B13" s="23" t="s">
        <v>51</v>
      </c>
      <c r="C13" s="51">
        <f>1.64919054*1000</f>
        <v>1649.1905400000001</v>
      </c>
      <c r="D13" s="52"/>
      <c r="E13" s="53"/>
      <c r="F13" s="26"/>
      <c r="G13" s="27"/>
    </row>
    <row r="14" spans="1:25" ht="15" x14ac:dyDescent="0.2">
      <c r="A14" s="23">
        <v>7.5</v>
      </c>
      <c r="B14" s="23" t="s">
        <v>52</v>
      </c>
      <c r="C14" s="51">
        <v>0</v>
      </c>
      <c r="D14" s="52"/>
      <c r="E14" s="53"/>
      <c r="F14" s="26"/>
    </row>
    <row r="15" spans="1:25" ht="15" x14ac:dyDescent="0.2">
      <c r="A15" s="23">
        <v>7.6</v>
      </c>
      <c r="B15" s="23" t="s">
        <v>53</v>
      </c>
      <c r="C15" s="51">
        <v>0</v>
      </c>
      <c r="D15" s="52"/>
      <c r="E15" s="53"/>
      <c r="F15" s="26"/>
    </row>
    <row r="16" spans="1:25" ht="15" x14ac:dyDescent="0.2">
      <c r="A16" s="23">
        <v>7.7</v>
      </c>
      <c r="B16" s="23" t="s">
        <v>82</v>
      </c>
      <c r="C16" s="51">
        <v>0</v>
      </c>
      <c r="D16" s="52"/>
      <c r="E16" s="53"/>
      <c r="F16" s="26"/>
    </row>
    <row r="17" spans="1:26" ht="15" x14ac:dyDescent="0.2">
      <c r="A17" s="23">
        <v>7.8</v>
      </c>
      <c r="B17" s="23" t="s">
        <v>83</v>
      </c>
      <c r="C17" s="51">
        <v>0</v>
      </c>
      <c r="D17" s="52"/>
      <c r="E17" s="53"/>
      <c r="F17" s="26"/>
    </row>
    <row r="18" spans="1:26" ht="75" x14ac:dyDescent="0.2">
      <c r="A18" s="23">
        <v>8</v>
      </c>
      <c r="B18" s="23" t="s">
        <v>46</v>
      </c>
      <c r="C18" s="51">
        <f>C6/1000</f>
        <v>3.3609380798516275</v>
      </c>
      <c r="D18" s="52"/>
      <c r="E18" s="53"/>
      <c r="F18" s="26"/>
    </row>
    <row r="19" spans="1:26" ht="105" x14ac:dyDescent="0.2">
      <c r="A19" s="23">
        <v>9</v>
      </c>
      <c r="B19" s="23" t="s">
        <v>47</v>
      </c>
      <c r="C19" s="51">
        <v>0</v>
      </c>
      <c r="D19" s="52"/>
      <c r="E19" s="53"/>
      <c r="F19" s="35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8"/>
    </row>
    <row r="20" spans="1:26" ht="30" x14ac:dyDescent="0.2">
      <c r="A20" s="23">
        <v>10</v>
      </c>
      <c r="B20" s="23" t="s">
        <v>48</v>
      </c>
      <c r="C20" s="51">
        <f>(C19+C18)*1000</f>
        <v>3360.9380798516277</v>
      </c>
      <c r="D20" s="52"/>
      <c r="E20" s="53"/>
      <c r="F20" s="26"/>
      <c r="X20" s="10"/>
      <c r="Y20" s="39"/>
      <c r="Z20" s="40"/>
    </row>
    <row r="21" spans="1:26" x14ac:dyDescent="0.2">
      <c r="X21" s="10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2020-02-05T14:57:05Z</cp:lastPrinted>
  <dcterms:created xsi:type="dcterms:W3CDTF">2019-03-19T14:55:52Z</dcterms:created>
  <dcterms:modified xsi:type="dcterms:W3CDTF">2021-04-07T12:59:32Z</dcterms:modified>
</cp:coreProperties>
</file>