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1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4" i="8" s="1"/>
  <c r="C5" i="8" s="1"/>
  <c r="C15" i="8"/>
  <c r="C14" i="8"/>
  <c r="C9" i="8" s="1"/>
  <c r="C13" i="8"/>
  <c r="C12" i="8"/>
  <c r="H7" i="8" l="1"/>
  <c r="C6" i="8"/>
  <c r="C18" i="8" s="1"/>
  <c r="C8" i="8"/>
  <c r="I21" i="2"/>
  <c r="A9" i="2"/>
  <c r="C20" i="8" l="1"/>
  <c r="I7" i="8"/>
  <c r="J16" i="2"/>
  <c r="C16" i="2"/>
  <c r="I20" i="2"/>
  <c r="I22" i="2" s="1"/>
  <c r="A10" i="2" l="1"/>
  <c r="J16" i="6" l="1"/>
  <c r="J16" i="5"/>
  <c r="J16" i="4"/>
  <c r="J16" i="3"/>
</calcChain>
</file>

<file path=xl/sharedStrings.xml><?xml version="1.0" encoding="utf-8"?>
<sst xmlns="http://schemas.openxmlformats.org/spreadsheetml/2006/main" count="833" uniqueCount="65">
  <si>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</si>
  <si>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</si>
  <si>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</si>
  <si>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</si>
  <si>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</si>
  <si>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</si>
  <si>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</si>
  <si>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</si>
  <si>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</si>
  <si>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</si>
  <si>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</si>
  <si>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</si>
  <si>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</si>
  <si>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</si>
  <si>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</si>
  <si>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</si>
  <si>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</si>
  <si>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</si>
  <si>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</si>
  <si>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</si>
  <si>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</si>
  <si>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</si>
  <si>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</si>
  <si>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</si>
  <si>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</si>
  <si>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</si>
  <si>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</si>
  <si>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</si>
  <si>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</si>
  <si>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</si>
  <si>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</si>
  <si>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</si>
  <si>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</si>
  <si>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</si>
  <si>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</si>
  <si>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</si>
  <si>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</si>
  <si>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</si>
  <si>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</si>
  <si>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</si>
  <si>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</si>
  <si>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</si>
  <si>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</si>
  <si>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</si>
  <si>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</si>
  <si>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</si>
  <si>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</si>
  <si>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</si>
  <si>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</si>
  <si>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</si>
  <si>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</si>
  <si>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</si>
  <si>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</si>
  <si>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</si>
  <si>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</si>
  <si>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</si>
  <si>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</si>
  <si>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</si>
  <si>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</si>
  <si>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>Идентификатор инвестиционного проекта: L_19-0151</t>
  </si>
  <si>
    <t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</si>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</sst>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">
        <v>63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">
        <v>60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8" t="s">
        <v>59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6" t="s">
        <v>64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3" t="str">
        <f>т1!A10</f>
        <v>Идентификатор инвестиционного проекта: L_19-0151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9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9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53</v>
      </c>
      <c r="C20" s="17" t="s">
        <v>27</v>
      </c>
      <c r="D20" s="17" t="s">
        <v>55</v>
      </c>
      <c r="E20" s="18">
        <v>26</v>
      </c>
      <c r="F20" s="19" t="s">
        <v>54</v>
      </c>
      <c r="G20" s="19" t="s">
        <v>56</v>
      </c>
      <c r="H20" s="20">
        <v>82</v>
      </c>
      <c r="I20" s="20">
        <f>E20*H20*Q20</f>
        <v>2217.2800000000002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29</v>
      </c>
      <c r="C21" s="3"/>
      <c r="D21" s="14" t="s">
        <v>57</v>
      </c>
      <c r="E21" s="4">
        <v>1</v>
      </c>
      <c r="F21" s="3" t="s">
        <v>30</v>
      </c>
      <c r="G21" s="14" t="s">
        <v>58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26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2526.2800000000002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О-24 Гурьевск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34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4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3" t="s">
        <v>13</v>
      </c>
      <c r="G2" s="24"/>
    </row>
    <row r="3" spans="1:25" ht="135" x14ac:dyDescent="0.25">
      <c r="A3" s="22">
        <v>1</v>
      </c>
      <c r="B3" s="22" t="s">
        <v>37</v>
      </c>
      <c r="C3" s="51">
        <f>т2!I22</f>
        <v>2526.2800000000002</v>
      </c>
      <c r="D3" s="52"/>
      <c r="E3" s="53"/>
      <c r="F3" s="25"/>
      <c r="G3" s="26"/>
      <c r="Y3" s="27"/>
    </row>
    <row r="4" spans="1:25" ht="15.75" x14ac:dyDescent="0.2">
      <c r="A4" s="22">
        <v>2</v>
      </c>
      <c r="B4" s="22" t="s">
        <v>38</v>
      </c>
      <c r="C4" s="51">
        <f>C3*20%</f>
        <v>505.25600000000009</v>
      </c>
      <c r="D4" s="52"/>
      <c r="E4" s="53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39</v>
      </c>
      <c r="C5" s="51">
        <f>C4+C3</f>
        <v>3031.5360000000001</v>
      </c>
      <c r="D5" s="52"/>
      <c r="E5" s="53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40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3700.7241025606681</v>
      </c>
      <c r="D6" s="52"/>
      <c r="E6" s="53"/>
      <c r="F6" s="28"/>
      <c r="G6" s="29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5"/>
      <c r="G7" s="26"/>
      <c r="H7" s="30">
        <f>C5/1000</f>
        <v>3.031536</v>
      </c>
      <c r="I7" s="30">
        <f>C18</f>
        <v>3.7007241025606681</v>
      </c>
      <c r="X7" s="30"/>
    </row>
    <row r="8" spans="1:25" ht="45" x14ac:dyDescent="0.2">
      <c r="A8" s="22">
        <v>6</v>
      </c>
      <c r="B8" s="22" t="s">
        <v>42</v>
      </c>
      <c r="C8" s="51">
        <f>C5-C7</f>
        <v>3031.5360000000001</v>
      </c>
      <c r="D8" s="52"/>
      <c r="E8" s="53"/>
      <c r="F8" s="25"/>
      <c r="G8" s="26"/>
    </row>
    <row r="9" spans="1:25" ht="90" x14ac:dyDescent="0.25">
      <c r="A9" s="22">
        <v>7</v>
      </c>
      <c r="B9" s="22" t="s">
        <v>43</v>
      </c>
      <c r="C9" s="51">
        <f>SUM(C10:E15)</f>
        <v>2597.8997300000001</v>
      </c>
      <c r="D9" s="52"/>
      <c r="E9" s="53"/>
      <c r="F9" s="31"/>
      <c r="G9" s="32"/>
      <c r="X9" s="33"/>
    </row>
    <row r="10" spans="1:25" ht="15" x14ac:dyDescent="0.2">
      <c r="A10" s="22">
        <v>7.1</v>
      </c>
      <c r="B10" s="22" t="s">
        <v>44</v>
      </c>
      <c r="C10" s="51">
        <v>0</v>
      </c>
      <c r="D10" s="52"/>
      <c r="E10" s="53"/>
      <c r="F10" s="25"/>
      <c r="G10" s="26"/>
    </row>
    <row r="11" spans="1:25" ht="15" x14ac:dyDescent="0.2">
      <c r="A11" s="22">
        <v>7.2</v>
      </c>
      <c r="B11" s="22" t="s">
        <v>45</v>
      </c>
      <c r="C11" s="51">
        <v>0</v>
      </c>
      <c r="D11" s="52"/>
      <c r="E11" s="53"/>
      <c r="F11" s="34"/>
      <c r="G11" s="35"/>
    </row>
    <row r="12" spans="1:25" ht="15" x14ac:dyDescent="0.2">
      <c r="A12" s="22">
        <v>7.3</v>
      </c>
      <c r="B12" s="22" t="s">
        <v>46</v>
      </c>
      <c r="C12" s="51">
        <f>G13*1000</f>
        <v>160.78608</v>
      </c>
      <c r="D12" s="52"/>
      <c r="E12" s="53"/>
      <c r="F12" s="34"/>
      <c r="G12" s="35"/>
    </row>
    <row r="13" spans="1:25" ht="15.75" x14ac:dyDescent="0.25">
      <c r="A13" s="22">
        <v>7.4</v>
      </c>
      <c r="B13" s="22" t="s">
        <v>47</v>
      </c>
      <c r="C13" s="51">
        <f>H13*1000</f>
        <v>2437.1136500000002</v>
      </c>
      <c r="D13" s="52"/>
      <c r="E13" s="53"/>
      <c r="F13" s="25"/>
      <c r="G13" s="36">
        <v>0.16078608</v>
      </c>
      <c r="H13" s="36">
        <v>2.4371136500000001</v>
      </c>
      <c r="I13" s="36">
        <v>0</v>
      </c>
      <c r="J13" s="36">
        <v>0</v>
      </c>
    </row>
    <row r="14" spans="1:25" ht="15" x14ac:dyDescent="0.2">
      <c r="A14" s="22">
        <v>7.5</v>
      </c>
      <c r="B14" s="22" t="s">
        <v>51</v>
      </c>
      <c r="C14" s="51">
        <f>I13*1000</f>
        <v>0</v>
      </c>
      <c r="D14" s="52"/>
      <c r="E14" s="53"/>
      <c r="F14" s="25"/>
      <c r="G14" s="26"/>
    </row>
    <row r="15" spans="1:25" ht="15" x14ac:dyDescent="0.2">
      <c r="A15" s="22">
        <v>7.6</v>
      </c>
      <c r="B15" s="22" t="s">
        <v>52</v>
      </c>
      <c r="C15" s="51">
        <f>J13*1000</f>
        <v>0</v>
      </c>
      <c r="D15" s="52"/>
      <c r="E15" s="53"/>
      <c r="F15" s="25"/>
      <c r="G15" s="26"/>
    </row>
    <row r="16" spans="1:25" ht="15" x14ac:dyDescent="0.2">
      <c r="A16" s="22">
        <v>7.7</v>
      </c>
      <c r="B16" s="22" t="s">
        <v>61</v>
      </c>
      <c r="C16" s="51">
        <v>0</v>
      </c>
      <c r="D16" s="52"/>
      <c r="E16" s="53"/>
      <c r="F16" s="25"/>
      <c r="G16" s="26"/>
    </row>
    <row r="17" spans="1:26" ht="15" x14ac:dyDescent="0.2">
      <c r="A17" s="22">
        <v>7.8</v>
      </c>
      <c r="B17" s="22" t="s">
        <v>62</v>
      </c>
      <c r="C17" s="51">
        <v>0</v>
      </c>
      <c r="D17" s="52"/>
      <c r="E17" s="53"/>
      <c r="F17" s="25"/>
      <c r="G17" s="26"/>
    </row>
    <row r="18" spans="1:26" ht="75" x14ac:dyDescent="0.2">
      <c r="A18" s="22">
        <v>8</v>
      </c>
      <c r="B18" s="22" t="s">
        <v>48</v>
      </c>
      <c r="C18" s="51">
        <f>C6/1000</f>
        <v>3.7007241025606681</v>
      </c>
      <c r="D18" s="52"/>
      <c r="E18" s="53"/>
      <c r="F18" s="25"/>
      <c r="G18" s="26"/>
    </row>
    <row r="19" spans="1:26" ht="105" x14ac:dyDescent="0.2">
      <c r="A19" s="22">
        <v>9</v>
      </c>
      <c r="B19" s="22" t="s">
        <v>49</v>
      </c>
      <c r="C19" s="51">
        <v>0</v>
      </c>
      <c r="D19" s="52"/>
      <c r="E19" s="53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50</v>
      </c>
      <c r="C20" s="51">
        <f>(C19+C18)*1000</f>
        <v>3700.7241025606681</v>
      </c>
      <c r="D20" s="52"/>
      <c r="E20" s="53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2021-03-26T07:59:44Z</dcterms:modified>
</cp:coreProperties>
</file>