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0\"/>
    </mc:Choice>
  </mc:AlternateContent>
  <bookViews>
    <workbookView xWindow="0" yWindow="0" windowWidth="14895" windowHeight="1144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A11" i="1" l="1"/>
  <c r="C15" i="8" l="1"/>
  <c r="A8" i="6" l="1"/>
  <c r="A8" i="5"/>
  <c r="A8" i="4"/>
  <c r="A8" i="3"/>
  <c r="A8" i="2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<sst xmlns="http://schemas.openxmlformats.org/spreadsheetml/2006/main" count="835" uniqueCount="76">
  <si>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</si>
  <si>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</si>
  <si>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</si>
  <si>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</si>
  <si>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</si>
  <si>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</si>
  <si>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</si>
  <si>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</si>
  <si>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</si>
  <si>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</si>
  <si>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</si>
  <si>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</si>
  <si>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</si>
  <si>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</si>
  <si>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</si>
  <si>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</si>
  <si>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</si>
  <si>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</si>
  <si>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</si>
  <si>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</si>
  <si>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</si>
  <si>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</si>
  <si>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</si>
  <si>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</si>
  <si>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</si>
  <si>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</si>
  <si>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</si>
  <si>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</si>
  <si>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</si>
  <si>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</si>
  <si>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</si>
  <si>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</si>
  <si>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</si>
  <si>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</si>
  <si>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</si>
  <si>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</si>
  <si>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</si>
  <si>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</si>
  <si>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</si>
  <si>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</si>
  <si>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</si>
  <si>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</si>
  <si>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</si>
  <si>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</si>
  <si>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</si>
  <si>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</si>
  <si>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</si>
  <si>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</si>
  <si>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</si>
  <si>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</si>
  <si>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</si>
  <si>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</si>
  <si>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</si>
  <si>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</si>
  <si>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</si>
  <si>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</si>
  <si>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</si>
  <si>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</si>
  <si>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</si>
  <si>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</si>
  <si>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6_20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</si>
  <si>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</si>
  <si>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</si>
  <si>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</si>
  <si>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</si>
  <si>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</si>
  <si>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</si>
  <si>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</si>
  <si>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</si>
  <si>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</si>
  <si>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</si>
  <si>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</si>
  <si>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L_19-0960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</si>
  <si>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</si>
  <si>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t>
  </si>
  <si>
    <t xml:space="preserve">Наименование инвестиционного проекта: Строительство КЛ 15 кВ взамен существующей ВЛ 15 кВ № 15-11 (инв. № 5115426) протяженностью 3,13 км в Мамоновском районе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</si>
</sst>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showOutlineSymbols="0" showWhiteSpace="0" zoomScale="90" zoomScaleNormal="9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73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">
        <v>75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5" t="s">
        <v>72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74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15-11 (инв. № 5115426) протяженностью 3,13 км в Мамоновском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6" t="str">
        <f>т1!A10</f>
        <v>Идентификатор инвестиционного проекта: L_19-0960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28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15-11 (инв. № 5115426) протяженностью 3,13 км в Мамоновском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29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15-11 (инв. № 5115426) протяженностью 3,13 км в Мамоновском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63</v>
      </c>
      <c r="C20" s="38" t="s">
        <v>60</v>
      </c>
      <c r="D20" s="38" t="s">
        <v>64</v>
      </c>
      <c r="E20" s="36">
        <v>3.13</v>
      </c>
      <c r="F20" s="38" t="s">
        <v>61</v>
      </c>
      <c r="G20" s="38" t="s">
        <v>65</v>
      </c>
      <c r="H20" s="38">
        <v>287</v>
      </c>
      <c r="I20" s="36">
        <f>H20*E20*Q20</f>
        <v>1113.9043999999999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2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1113.9043999999999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15-11 (инв. № 5115426) протяженностью 3,13 км в Мамоновском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3.13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10613.986500000001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68</v>
      </c>
      <c r="D21" s="11" t="s">
        <v>66</v>
      </c>
      <c r="E21" s="12">
        <f>E20</f>
        <v>3.13</v>
      </c>
      <c r="F21" s="11" t="s">
        <v>56</v>
      </c>
      <c r="G21" s="11" t="s">
        <v>67</v>
      </c>
      <c r="H21" s="13">
        <v>2320</v>
      </c>
      <c r="I21" s="36">
        <f>H21*E21*Q21</f>
        <v>7261.5999999999995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62</v>
      </c>
      <c r="D22" s="11"/>
      <c r="E22" s="12">
        <v>3.13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1912.4299999999998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70</v>
      </c>
      <c r="C23" s="11">
        <v>15</v>
      </c>
      <c r="D23" s="11" t="s">
        <v>69</v>
      </c>
      <c r="E23" s="12">
        <v>1</v>
      </c>
      <c r="F23" s="11" t="s">
        <v>59</v>
      </c>
      <c r="G23" s="11" t="s">
        <v>71</v>
      </c>
      <c r="H23" s="13">
        <v>60</v>
      </c>
      <c r="I23" s="36">
        <f t="shared" si="1"/>
        <v>65.400000000000006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19853.416500000003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Строительство КЛ 15 кВ взамен существующей ВЛ 15 кВ № 15-11 (инв. № 5115426) протяженностью 3,13 км в Мамоновском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L_19-0960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1" t="s">
        <v>12</v>
      </c>
      <c r="D2" s="52"/>
      <c r="E2" s="53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8">
        <f>т3!I20+т4!I21+т5!I24</f>
        <v>20967.320900000002</v>
      </c>
      <c r="D3" s="49"/>
      <c r="E3" s="50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8">
        <f>C3*20%</f>
        <v>4193.4641800000009</v>
      </c>
      <c r="D4" s="49"/>
      <c r="E4" s="50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8">
        <f>C4+C3</f>
        <v>25160.785080000001</v>
      </c>
      <c r="D5" s="49"/>
      <c r="E5" s="50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33876.627938339101</v>
      </c>
      <c r="D6" s="49"/>
      <c r="E6" s="50"/>
      <c r="F6" s="28"/>
      <c r="G6" s="29"/>
    </row>
    <row r="7" spans="1:25" ht="75" x14ac:dyDescent="0.2">
      <c r="A7" s="22">
        <v>5</v>
      </c>
      <c r="B7" s="22" t="s">
        <v>39</v>
      </c>
      <c r="C7" s="54">
        <v>0</v>
      </c>
      <c r="D7" s="55"/>
      <c r="E7" s="56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8">
        <f>C5-C7</f>
        <v>25160.785080000001</v>
      </c>
      <c r="D8" s="49"/>
      <c r="E8" s="50"/>
      <c r="F8" s="26"/>
      <c r="G8" s="27"/>
    </row>
    <row r="9" spans="1:25" ht="90" x14ac:dyDescent="0.25">
      <c r="A9" s="22">
        <v>7</v>
      </c>
      <c r="B9" s="22" t="s">
        <v>41</v>
      </c>
      <c r="C9" s="48">
        <f>SUM(C10:E15)</f>
        <v>12214.043180000001</v>
      </c>
      <c r="D9" s="49"/>
      <c r="E9" s="50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8">
        <v>0</v>
      </c>
      <c r="D10" s="49"/>
      <c r="E10" s="50"/>
      <c r="F10" s="26"/>
      <c r="G10" s="27"/>
    </row>
    <row r="11" spans="1:25" ht="15" x14ac:dyDescent="0.2">
      <c r="A11" s="22">
        <v>7.2</v>
      </c>
      <c r="B11" s="22" t="s">
        <v>43</v>
      </c>
      <c r="C11" s="48">
        <v>0</v>
      </c>
      <c r="D11" s="49"/>
      <c r="E11" s="50"/>
      <c r="F11" s="32"/>
      <c r="G11" s="33"/>
    </row>
    <row r="12" spans="1:25" ht="15" x14ac:dyDescent="0.2">
      <c r="A12" s="22">
        <v>7.3</v>
      </c>
      <c r="B12" s="22" t="s">
        <v>44</v>
      </c>
      <c r="C12" s="48">
        <v>0</v>
      </c>
      <c r="D12" s="49"/>
      <c r="E12" s="50"/>
      <c r="F12" s="32"/>
      <c r="G12" s="33"/>
    </row>
    <row r="13" spans="1:25" ht="15" x14ac:dyDescent="0.2">
      <c r="A13" s="22">
        <v>7.4</v>
      </c>
      <c r="B13" s="22" t="s">
        <v>45</v>
      </c>
      <c r="C13" s="48">
        <v>0</v>
      </c>
      <c r="D13" s="49"/>
      <c r="E13" s="50"/>
      <c r="F13" s="26"/>
      <c r="G13" s="27"/>
    </row>
    <row r="14" spans="1:25" ht="15" x14ac:dyDescent="0.2">
      <c r="A14" s="22">
        <v>7.5</v>
      </c>
      <c r="B14" s="22" t="s">
        <v>46</v>
      </c>
      <c r="C14" s="48">
        <v>0</v>
      </c>
      <c r="D14" s="49"/>
      <c r="E14" s="50"/>
      <c r="F14" s="26"/>
      <c r="G14" s="27"/>
    </row>
    <row r="15" spans="1:25" ht="15" x14ac:dyDescent="0.2">
      <c r="A15" s="22">
        <v>7.6</v>
      </c>
      <c r="B15" s="22" t="s">
        <v>50</v>
      </c>
      <c r="C15" s="48">
        <f>12.21404318*1000</f>
        <v>12214.043180000001</v>
      </c>
      <c r="D15" s="49"/>
      <c r="E15" s="50"/>
      <c r="F15" s="26"/>
      <c r="G15" s="27"/>
    </row>
    <row r="16" spans="1:25" ht="75" x14ac:dyDescent="0.2">
      <c r="A16" s="22">
        <v>8</v>
      </c>
      <c r="B16" s="22" t="s">
        <v>47</v>
      </c>
      <c r="C16" s="48">
        <f>C6/1000</f>
        <v>33.876627938339098</v>
      </c>
      <c r="D16" s="49"/>
      <c r="E16" s="50"/>
      <c r="F16" s="26"/>
      <c r="G16" s="27"/>
    </row>
    <row r="17" spans="1:26" ht="105" x14ac:dyDescent="0.2">
      <c r="A17" s="22">
        <v>9</v>
      </c>
      <c r="B17" s="22" t="s">
        <v>48</v>
      </c>
      <c r="C17" s="57">
        <v>0</v>
      </c>
      <c r="D17" s="58"/>
      <c r="E17" s="59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8">
        <f>(C17+C16)*1000</f>
        <v>33876.627938339101</v>
      </c>
      <c r="D18" s="49"/>
      <c r="E18" s="50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2021-04-12T11:52:02Z</dcterms:modified>
</cp:coreProperties>
</file>