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temp-fs\ia\УИ\ЗАКРЫТАЯ\Обосновывающие 2021-2023\L_19-1035\"/>
    </mc:Choice>
  </mc:AlternateContent>
  <bookViews>
    <workbookView xWindow="0" yWindow="0" windowWidth="28800" windowHeight="11535" activeTab="6"/>
  </bookViews>
  <sheets>
    <sheet name="т1" sheetId="1" r:id="rId1"/>
    <sheet name="т2" sheetId="2" r:id="rId2"/>
    <sheet name="т3" sheetId="3" r:id="rId3"/>
    <sheet name="т4" sheetId="4" r:id="rId4"/>
    <sheet name="c" sheetId="6" r:id="rId5"/>
    <sheet name="т5" sheetId="5" r:id="rId6"/>
    <sheet name="т6 " sheetId="8" r:id="rId7"/>
  </sheets>
  <externalReferences>
    <externalReference r:id="rId8"/>
  </externalReferences>
  <calcPr calcId="152511" iterate="1"/>
</workbook>
</file>

<file path=xl/calcChain.xml><?xml version="1.0" encoding="utf-8"?>
<calcChain xmlns="http://schemas.openxmlformats.org/spreadsheetml/2006/main">
  <c r="E40" i="5" l="1"/>
  <c r="J16" i="1"/>
  <c r="A9" i="5" l="1"/>
  <c r="E33" i="5" l="1"/>
  <c r="E28" i="5"/>
  <c r="I40" i="5"/>
  <c r="I39" i="5"/>
  <c r="I38" i="5"/>
  <c r="E37" i="5"/>
  <c r="E31" i="5"/>
  <c r="J16" i="5" l="1"/>
  <c r="C16" i="5"/>
  <c r="J16" i="6"/>
  <c r="C16" i="6"/>
  <c r="J16" i="4"/>
  <c r="C16" i="4"/>
  <c r="J16" i="3"/>
  <c r="C16" i="3"/>
  <c r="A10" i="5"/>
  <c r="A8" i="5"/>
  <c r="A10" i="6"/>
  <c r="A9" i="6"/>
  <c r="A8" i="6"/>
  <c r="A10" i="4"/>
  <c r="A9" i="4"/>
  <c r="A8" i="4"/>
  <c r="A10" i="3"/>
  <c r="A9" i="3"/>
  <c r="A8" i="3"/>
  <c r="J16" i="2"/>
  <c r="C16" i="2"/>
  <c r="A10" i="2" l="1"/>
  <c r="A9" i="2"/>
  <c r="A8" i="2"/>
  <c r="A11" i="1"/>
  <c r="C9" i="8"/>
  <c r="A11" i="4" l="1"/>
  <c r="A11" i="6"/>
  <c r="A11" i="5"/>
  <c r="A11" i="3"/>
  <c r="A11" i="2"/>
  <c r="I33" i="5"/>
  <c r="E27" i="3" l="1"/>
  <c r="I26" i="3"/>
  <c r="I20" i="5" l="1"/>
  <c r="I21" i="5"/>
  <c r="I36" i="5" l="1"/>
  <c r="I37" i="5"/>
  <c r="I31" i="5"/>
  <c r="I32" i="5"/>
  <c r="I35" i="5"/>
  <c r="I34" i="5"/>
  <c r="I23" i="5"/>
  <c r="I24" i="5"/>
  <c r="I25" i="5"/>
  <c r="I26" i="5"/>
  <c r="I27" i="5"/>
  <c r="I28" i="5"/>
  <c r="I41" i="5" s="1"/>
  <c r="I29" i="5"/>
  <c r="I30" i="5"/>
  <c r="I22" i="5"/>
  <c r="I24" i="3"/>
  <c r="I25" i="3"/>
  <c r="I23" i="3"/>
  <c r="I20" i="3"/>
  <c r="I21" i="3"/>
  <c r="I22" i="3"/>
  <c r="I28" i="3" l="1"/>
  <c r="C3" i="8" l="1"/>
  <c r="C4" i="8" s="1"/>
  <c r="C5" i="8" s="1"/>
  <c r="I6" i="8" s="1"/>
  <c r="C8" i="8" l="1"/>
  <c r="C6" i="8"/>
  <c r="C16" i="8" s="1"/>
  <c r="C18" i="8" s="1"/>
  <c r="J6" i="8" l="1"/>
</calcChain>
</file>

<file path=xl/sharedStrings.xml><?xml version="1.0" encoding="utf-8"?>
<sst xmlns="http://schemas.openxmlformats.org/spreadsheetml/2006/main" count="949" uniqueCount="129">
  <si>
    <t/>
  </si>
  <si>
    <t>Приложение  № __</t>
  </si>
  <si>
    <t>к приказу Минэнерго России</t>
  </si>
  <si>
    <t>от «__» _____ 2016 г. №___</t>
  </si>
  <si>
    <t>Форма 20. Результаты расчетов объемов финансовых потребностей, необходимых для строительства объектов электроэнергетики, выполненных в соответствии с укрупненными нормативами цены типовых технологических решений капитального строительства объектов электроэнергетики</t>
  </si>
  <si>
    <t>Инвестиционная программа Акционернова общества "Янтарьэнерго"</t>
  </si>
  <si>
    <t>полное наименование субъекта электроэнергетики</t>
  </si>
  <si>
    <t>реквизиты решения органа исполнительной власти, утвердившего инвестиционную программу</t>
  </si>
  <si>
    <t>Субъекты Российской Федерации, на территории которых реализуется инвестиционный проект:  Калининградская обл.</t>
  </si>
  <si>
    <t xml:space="preserve">Таблица 1. Строительство ПС 35-750 кВ </t>
  </si>
  <si>
    <t>№ п/п</t>
  </si>
  <si>
    <t>Наименование</t>
  </si>
  <si>
    <t>План</t>
  </si>
  <si>
    <t>Предложение по корректировке утвержденного плана</t>
  </si>
  <si>
    <t xml:space="preserve">Технические характеристики (параметры) инвестиционного проекта </t>
  </si>
  <si>
    <t>Объем финансовых потребностей на реализацию инвестиционного проекта</t>
  </si>
  <si>
    <t>Технические характеристики (параметры) инвестиционного проекта</t>
  </si>
  <si>
    <t>Напряжение, кВ</t>
  </si>
  <si>
    <t>Технические характеристики</t>
  </si>
  <si>
    <t>Количество</t>
  </si>
  <si>
    <t>Единицы измерения</t>
  </si>
  <si>
    <t>Номер расценки</t>
  </si>
  <si>
    <t>Укрупненный норматив цены,  тыс рублей (без НДС)</t>
  </si>
  <si>
    <t>Величина затрат, тыс рублей (без НДС)</t>
  </si>
  <si>
    <t>рег.к.</t>
  </si>
  <si>
    <t>примечание</t>
  </si>
  <si>
    <t xml:space="preserve">Итого объем финансовых потребностей, тыс рублей (без НДС) </t>
  </si>
  <si>
    <t>-</t>
  </si>
  <si>
    <t xml:space="preserve">Таблица 2. Реконструкция ПС (элементов ПС), строительство элементов ПС 35-750 кВ </t>
  </si>
  <si>
    <t xml:space="preserve">Таблица 3. Строительство КТП, РП 10(6) кВ </t>
  </si>
  <si>
    <t xml:space="preserve">УНЦ КТП  блочного типа (бетонные, сэндвич-панели) 6-20 кВ </t>
  </si>
  <si>
    <t>1 ед.</t>
  </si>
  <si>
    <t xml:space="preserve">Таблица 4. Строительство (реконструкция) ВЛ 6-750 кВ </t>
  </si>
  <si>
    <t xml:space="preserve">УНЦ на устройство траншеи КЛ и восстановление благоустройства по трассе </t>
  </si>
  <si>
    <t>две цепи  КЛ благоустройство по трассе с учетом восстановления газонов</t>
  </si>
  <si>
    <t>1 км по трассе</t>
  </si>
  <si>
    <t xml:space="preserve">Затраты на проектно-изыскательские работы по КЛ </t>
  </si>
  <si>
    <t>П5-01</t>
  </si>
  <si>
    <t xml:space="preserve">УНЦ выполнения специального перехода кабельной линии методом ГНБ </t>
  </si>
  <si>
    <t>2 трубы</t>
  </si>
  <si>
    <t>Таблицы 6. Расчет площади С1 и С2</t>
  </si>
  <si>
    <t>Таблица 6. Определение полной стоимости строительства электросетевых объектов с использованием укрупненных нормативов цен (в прогнозных ценах), тыс рублей</t>
  </si>
  <si>
    <t>Наименование показателя</t>
  </si>
  <si>
    <t>Итого объем финансовых потребностей, определенный в соответствии с таблицами 1 - 5 в ценах, в которых рассчитаны укрупненные нормативы цены (без НДС)</t>
  </si>
  <si>
    <t>НДС (20%)</t>
  </si>
  <si>
    <t>Итого объем финансовых потребностей ОФПУНЦd, определенный в текущих ценах в соответствии с таблицами 1 - 5 в ценах, в которых рассчитаны укрупненные нормативы цены  (с НДС) 2)</t>
  </si>
  <si>
    <t>Объем финансовых потребностей ОФППРУНЦ (в прогнозных ценах с НДС)</t>
  </si>
  <si>
    <t>Фактический объем финансирования инвестиций по инвестиционному проекту Фd (с НДС) 2)</t>
  </si>
  <si>
    <t>Объем финансовых потребностей DОФПУНЦd  (с НДС) 2)</t>
  </si>
  <si>
    <t>Объем финансирования инвестиций по инвестиционному проекту ОФПРвсего (в прогнозных ценах с НДС), в том числе:</t>
  </si>
  <si>
    <t>2018г.</t>
  </si>
  <si>
    <t>2019г.</t>
  </si>
  <si>
    <t>Объем финансовых потребностей ОФППРУНЦ (в прогнозных ценах млн. руб. с НДС)</t>
  </si>
  <si>
    <t>Дополнительный объем финансовых потребностей согласно Постановление Правительства Российской Федерации 1157</t>
  </si>
  <si>
    <t>Объем финансовых потребностей  по объекту</t>
  </si>
  <si>
    <t>2020г.</t>
  </si>
  <si>
    <t>2021г.</t>
  </si>
  <si>
    <t>2022г.</t>
  </si>
  <si>
    <t xml:space="preserve">УНЦ ячейки трансформатора 6-35 кВ </t>
  </si>
  <si>
    <t>0,4/0,23</t>
  </si>
  <si>
    <t>1 тр-р, ТС 63 кВА</t>
  </si>
  <si>
    <t>1тр-р, ТС 100 кВА</t>
  </si>
  <si>
    <t>1 тр-р, ТС 160 кВА</t>
  </si>
  <si>
    <t>6(10)/0,23</t>
  </si>
  <si>
    <t>ТМГ11 160 кВА</t>
  </si>
  <si>
    <t>ТМГ11 250 кВА</t>
  </si>
  <si>
    <t>ТМГ11 400 кВА</t>
  </si>
  <si>
    <t xml:space="preserve">Таблица 5. Строительство (реконструкция) КЛ 0,4-500 кВ </t>
  </si>
  <si>
    <t xml:space="preserve">УНЦ КЛ 0,4-500 кВ (с алюминиевой жилой) </t>
  </si>
  <si>
    <t>25 мм2</t>
  </si>
  <si>
    <t>35 мм2</t>
  </si>
  <si>
    <t>50 мм2</t>
  </si>
  <si>
    <t>70 мм2</t>
  </si>
  <si>
    <t>95 мм2</t>
  </si>
  <si>
    <t>120 мм2</t>
  </si>
  <si>
    <t>150 мм2</t>
  </si>
  <si>
    <t>185 мм2</t>
  </si>
  <si>
    <t>240 мм2</t>
  </si>
  <si>
    <t>1 км</t>
  </si>
  <si>
    <t>УНЦ на восстановление дорожного покрытия при прокладке КЛ</t>
  </si>
  <si>
    <t>тротуар</t>
  </si>
  <si>
    <t>проезжая часть</t>
  </si>
  <si>
    <t>1 м2</t>
  </si>
  <si>
    <t>Б4-01</t>
  </si>
  <si>
    <t>Б4-02</t>
  </si>
  <si>
    <t>УНЦ кабельного сооружения с трубами</t>
  </si>
  <si>
    <t>Н4-01</t>
  </si>
  <si>
    <t>КЛ 0,4 кВ</t>
  </si>
  <si>
    <t>6-10</t>
  </si>
  <si>
    <t>УНЦ РЗА и прочие шкафы (панели)</t>
  </si>
  <si>
    <t>0,4/0,23 кВ</t>
  </si>
  <si>
    <t>Шкаф NKVS0/1100/SV (IP44)</t>
  </si>
  <si>
    <t>И1 2-06</t>
  </si>
  <si>
    <t>Затраты на проектно-изыскательские работы для отдельных элементов электрических сетей</t>
  </si>
  <si>
    <t>КТП, СП, замена трансформаторов</t>
  </si>
  <si>
    <t>П6-10</t>
  </si>
  <si>
    <t>одна цепь  КЛ благоустройство по трассе с учетом восстановления газонов</t>
  </si>
  <si>
    <t>Б2-01-3</t>
  </si>
  <si>
    <t>Э3-03-1</t>
  </si>
  <si>
    <t>Э3-04-1</t>
  </si>
  <si>
    <t>Э3-05-1</t>
  </si>
  <si>
    <t>Т5-11-1</t>
  </si>
  <si>
    <t>Т5-12-1</t>
  </si>
  <si>
    <t>Т5-14-1</t>
  </si>
  <si>
    <t>К1-03-2</t>
  </si>
  <si>
    <t>К1-05-2</t>
  </si>
  <si>
    <t>К3-02-1</t>
  </si>
  <si>
    <t>К3-03-1</t>
  </si>
  <si>
    <t>К3-04-1</t>
  </si>
  <si>
    <t>К3-05-1</t>
  </si>
  <si>
    <t>К3-06-1</t>
  </si>
  <si>
    <t>К3-07-1</t>
  </si>
  <si>
    <t>К3-08-1</t>
  </si>
  <si>
    <t>К3-09-1</t>
  </si>
  <si>
    <t>К3-10-1</t>
  </si>
  <si>
    <t>Б2-01-4</t>
  </si>
  <si>
    <t>Н1-03</t>
  </si>
  <si>
    <t>2023г.</t>
  </si>
  <si>
    <t>Идентификатор инвестиционного проекта: L_19-1035</t>
  </si>
  <si>
    <t>Год раскрытия информации: 2021</t>
  </si>
  <si>
    <t>трубы ПЭ/Коpoflekx, 110мм2</t>
  </si>
  <si>
    <t>3 трубы</t>
  </si>
  <si>
    <t>Н1-04</t>
  </si>
  <si>
    <t>Диаметр труб 110мм</t>
  </si>
  <si>
    <t>4 трубы</t>
  </si>
  <si>
    <t>Н1-05</t>
  </si>
  <si>
    <t>6 труб к=1,5</t>
  </si>
  <si>
    <t>Наименование и реквизиты документа, согласно которому сформированы технические характеристики (параметры) инвестиционного проекта распоряжение флиала АО "Янтарьэнерго" Городские электрические сети  от 22.03.2021 № 97</t>
  </si>
  <si>
    <t>Наименование инвестиционного проекта: 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</si>
</sst>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 ##0.00"/>
    <numFmt numFmtId="165" formatCode="_-* #,##0.0\ _₽_-;\-* #,##0.0\ _₽_-;_-* &quot;-&quot;?\ _₽_-;_-@_-"/>
    <numFmt numFmtId="166" formatCode="0.0"/>
    <numFmt numFmtId="167" formatCode="0.000"/>
  </numFmts>
  <fonts count="17" x14ac:knownFonts="1">
    <font>
      <sz val="11"/>
      <name val="Arial"/>
      <family val="1"/>
    </font>
    <font>
      <sz val="12"/>
      <name val="Arial"/>
      <family val="1"/>
    </font>
    <font>
      <sz val="11"/>
      <name val="Arial"/>
      <family val="1"/>
    </font>
    <font>
      <b/>
      <sz val="14"/>
      <name val="Arial"/>
      <family val="1"/>
    </font>
    <font>
      <sz val="12"/>
      <name val="Arial"/>
      <family val="1"/>
    </font>
    <font>
      <sz val="10"/>
      <name val="Arial"/>
      <family val="1"/>
    </font>
    <font>
      <sz val="12"/>
      <name val="Arial"/>
      <family val="1"/>
    </font>
    <font>
      <sz val="12"/>
      <name val="Arial"/>
      <family val="1"/>
    </font>
    <font>
      <sz val="12"/>
      <name val="Arial"/>
      <family val="1"/>
    </font>
    <font>
      <sz val="12"/>
      <name val="Arial"/>
      <family val="1"/>
    </font>
    <font>
      <sz val="12"/>
      <name val="Arial"/>
      <family val="2"/>
      <charset val="204"/>
    </font>
    <font>
      <sz val="12"/>
      <name val="Calibri"/>
      <family val="2"/>
      <charset val="204"/>
    </font>
    <font>
      <sz val="12"/>
      <name val="Times New Roman"/>
      <family val="1"/>
      <charset val="204"/>
    </font>
    <font>
      <sz val="12"/>
      <color rgb="FFFF0000"/>
      <name val="Calibri"/>
      <family val="2"/>
      <charset val="204"/>
    </font>
    <font>
      <sz val="11"/>
      <color rgb="FF1F497D"/>
      <name val="Calibri"/>
      <family val="2"/>
      <charset val="204"/>
    </font>
    <font>
      <sz val="12"/>
      <color rgb="FFFF3399"/>
      <name val="Times New Roman"/>
      <family val="1"/>
      <charset val="204"/>
    </font>
    <font>
      <sz val="11"/>
      <color rgb="FFFF0000"/>
      <name val="Arial"/>
      <family val="1"/>
    </font>
  </fonts>
  <fills count="5">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6" tint="0.59999389629810485"/>
        <bgColor indexed="64"/>
      </patternFill>
    </fill>
  </fills>
  <borders count="1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s>
  <cellStyleXfs count="2">
    <xf numFmtId="0" fontId="0" fillId="0" borderId="0"/>
    <xf numFmtId="0" fontId="2" fillId="0" borderId="0"/>
  </cellStyleXfs>
  <cellXfs count="83">
    <xf numFmtId="0" fontId="0" fillId="0" borderId="0" xfId="0"/>
    <xf numFmtId="0" fontId="1" fillId="0" borderId="1" xfId="1" applyFont="1" applyBorder="1" applyAlignment="1">
      <alignment horizontal="center" vertical="center" wrapText="1"/>
    </xf>
    <xf numFmtId="0" fontId="2" fillId="0" borderId="0" xfId="1" applyFont="1" applyAlignment="1">
      <alignment horizontal="right" vertical="center" wrapText="1"/>
    </xf>
    <xf numFmtId="1" fontId="7" fillId="0" borderId="2" xfId="1" applyNumberFormat="1" applyFont="1" applyBorder="1" applyAlignment="1">
      <alignment horizontal="center" vertical="center" wrapText="1"/>
    </xf>
    <xf numFmtId="2" fontId="8" fillId="0" borderId="3" xfId="1" applyNumberFormat="1" applyFont="1" applyBorder="1" applyAlignment="1">
      <alignment horizontal="center" vertical="center"/>
    </xf>
    <xf numFmtId="164" fontId="9" fillId="0" borderId="4" xfId="1" applyNumberFormat="1" applyFont="1" applyBorder="1" applyAlignment="1">
      <alignment horizontal="right" vertical="center"/>
    </xf>
    <xf numFmtId="0" fontId="0" fillId="0" borderId="0" xfId="0"/>
    <xf numFmtId="0" fontId="0" fillId="2" borderId="0" xfId="0" applyFill="1"/>
    <xf numFmtId="0" fontId="11" fillId="0" borderId="9" xfId="0" applyFont="1" applyFill="1" applyBorder="1" applyAlignment="1">
      <alignment horizontal="center" vertical="center" wrapText="1"/>
    </xf>
    <xf numFmtId="1" fontId="12" fillId="0" borderId="9" xfId="0" applyNumberFormat="1" applyFont="1" applyFill="1" applyBorder="1" applyAlignment="1">
      <alignment horizontal="center" vertical="center"/>
    </xf>
    <xf numFmtId="165" fontId="13" fillId="0" borderId="9" xfId="0" applyNumberFormat="1" applyFont="1" applyFill="1" applyBorder="1" applyAlignment="1">
      <alignment horizontal="center" vertical="center" wrapText="1"/>
    </xf>
    <xf numFmtId="165" fontId="11" fillId="4" borderId="9" xfId="0" applyNumberFormat="1" applyFont="1" applyFill="1" applyBorder="1" applyAlignment="1">
      <alignment horizontal="center" vertical="center" wrapText="1"/>
    </xf>
    <xf numFmtId="0" fontId="1" fillId="0" borderId="5" xfId="1" applyFont="1" applyBorder="1" applyAlignment="1">
      <alignment horizontal="center" vertical="center" wrapText="1"/>
    </xf>
    <xf numFmtId="1" fontId="1" fillId="0" borderId="2" xfId="1" applyNumberFormat="1" applyFont="1" applyBorder="1" applyAlignment="1">
      <alignment horizontal="center" vertical="center" wrapText="1"/>
    </xf>
    <xf numFmtId="1" fontId="1" fillId="0" borderId="5" xfId="1" applyNumberFormat="1" applyFont="1" applyBorder="1" applyAlignment="1">
      <alignment horizontal="center" vertical="center" wrapText="1"/>
    </xf>
    <xf numFmtId="2" fontId="1" fillId="0" borderId="5" xfId="1" applyNumberFormat="1" applyFont="1" applyBorder="1" applyAlignment="1">
      <alignment horizontal="center" vertical="center"/>
    </xf>
    <xf numFmtId="164" fontId="1" fillId="0" borderId="5" xfId="1" applyNumberFormat="1" applyFont="1" applyBorder="1" applyAlignment="1">
      <alignment horizontal="right" vertical="center"/>
    </xf>
    <xf numFmtId="2" fontId="1" fillId="0" borderId="3" xfId="1" applyNumberFormat="1" applyFont="1" applyBorder="1" applyAlignment="1">
      <alignment horizontal="center" vertical="center"/>
    </xf>
    <xf numFmtId="0" fontId="0" fillId="0" borderId="0" xfId="0" applyBorder="1"/>
    <xf numFmtId="0" fontId="1" fillId="0" borderId="0" xfId="1" applyFont="1" applyBorder="1" applyAlignment="1">
      <alignment horizontal="center" vertical="center" wrapText="1"/>
    </xf>
    <xf numFmtId="0" fontId="0" fillId="0" borderId="0" xfId="0"/>
    <xf numFmtId="1" fontId="7" fillId="0" borderId="5" xfId="1" applyNumberFormat="1" applyFont="1" applyBorder="1" applyAlignment="1">
      <alignment horizontal="center" vertical="center" wrapText="1"/>
    </xf>
    <xf numFmtId="2" fontId="8" fillId="0" borderId="5" xfId="1" applyNumberFormat="1" applyFont="1" applyBorder="1" applyAlignment="1">
      <alignment horizontal="center" vertical="center"/>
    </xf>
    <xf numFmtId="164" fontId="9" fillId="0" borderId="5" xfId="1" applyNumberFormat="1" applyFont="1" applyBorder="1" applyAlignment="1">
      <alignment horizontal="right" vertical="center"/>
    </xf>
    <xf numFmtId="166" fontId="7" fillId="0" borderId="2" xfId="1" applyNumberFormat="1" applyFont="1" applyBorder="1" applyAlignment="1">
      <alignment horizontal="center" vertical="center" wrapText="1"/>
    </xf>
    <xf numFmtId="167" fontId="8" fillId="0" borderId="5" xfId="1" applyNumberFormat="1" applyFont="1" applyBorder="1" applyAlignment="1">
      <alignment horizontal="center" vertical="center"/>
    </xf>
    <xf numFmtId="0" fontId="0" fillId="0" borderId="0" xfId="0"/>
    <xf numFmtId="0" fontId="0" fillId="0" borderId="0" xfId="0"/>
    <xf numFmtId="49" fontId="1" fillId="0" borderId="2" xfId="1" applyNumberFormat="1" applyFont="1" applyBorder="1" applyAlignment="1">
      <alignment horizontal="center" vertical="center" wrapText="1"/>
    </xf>
    <xf numFmtId="0" fontId="0" fillId="0" borderId="0" xfId="0"/>
    <xf numFmtId="164" fontId="1" fillId="0" borderId="5" xfId="1" applyNumberFormat="1" applyFont="1" applyFill="1" applyBorder="1" applyAlignment="1">
      <alignment horizontal="right" vertical="center"/>
    </xf>
    <xf numFmtId="166" fontId="1" fillId="0" borderId="5" xfId="1" applyNumberFormat="1" applyFont="1" applyBorder="1" applyAlignment="1">
      <alignment horizontal="center" vertical="center" wrapText="1"/>
    </xf>
    <xf numFmtId="167" fontId="1" fillId="0" borderId="5" xfId="1" applyNumberFormat="1" applyFont="1" applyFill="1" applyBorder="1" applyAlignment="1">
      <alignment horizontal="center" vertical="center"/>
    </xf>
    <xf numFmtId="0" fontId="1" fillId="0" borderId="10" xfId="1" applyFont="1" applyBorder="1" applyAlignment="1">
      <alignment horizontal="center" vertical="center" wrapText="1"/>
    </xf>
    <xf numFmtId="0" fontId="0" fillId="0" borderId="9" xfId="0" applyBorder="1"/>
    <xf numFmtId="4" fontId="15" fillId="0" borderId="0" xfId="0" applyNumberFormat="1" applyFont="1" applyFill="1" applyBorder="1"/>
    <xf numFmtId="2" fontId="0" fillId="0" borderId="9" xfId="0" applyNumberFormat="1" applyBorder="1"/>
    <xf numFmtId="2" fontId="0" fillId="0" borderId="0" xfId="0" applyNumberFormat="1" applyBorder="1"/>
    <xf numFmtId="165" fontId="11" fillId="2" borderId="9" xfId="0" applyNumberFormat="1" applyFont="1" applyFill="1" applyBorder="1" applyAlignment="1">
      <alignment horizontal="center" vertical="center" wrapText="1"/>
    </xf>
    <xf numFmtId="4" fontId="0" fillId="0" borderId="0" xfId="0" applyNumberFormat="1"/>
    <xf numFmtId="4" fontId="0" fillId="0" borderId="9" xfId="0" applyNumberFormat="1" applyBorder="1"/>
    <xf numFmtId="4" fontId="0" fillId="0" borderId="0" xfId="0" applyNumberFormat="1" applyBorder="1"/>
    <xf numFmtId="4" fontId="12" fillId="2" borderId="0" xfId="0" applyNumberFormat="1" applyFont="1" applyFill="1" applyBorder="1"/>
    <xf numFmtId="0" fontId="14" fillId="0" borderId="9" xfId="0" applyFont="1" applyBorder="1" applyAlignment="1">
      <alignment vertical="center"/>
    </xf>
    <xf numFmtId="0" fontId="14" fillId="0" borderId="0" xfId="0" applyFont="1" applyBorder="1" applyAlignment="1">
      <alignment vertical="center"/>
    </xf>
    <xf numFmtId="0" fontId="0" fillId="2" borderId="9" xfId="0" applyFill="1" applyBorder="1"/>
    <xf numFmtId="0" fontId="0" fillId="2" borderId="0" xfId="0" applyFill="1" applyBorder="1"/>
    <xf numFmtId="0" fontId="0" fillId="2" borderId="0" xfId="0" applyFont="1" applyFill="1"/>
    <xf numFmtId="4" fontId="16" fillId="0" borderId="0" xfId="0" applyNumberFormat="1" applyFont="1"/>
    <xf numFmtId="0" fontId="16" fillId="0" borderId="0" xfId="0" applyFont="1"/>
    <xf numFmtId="0" fontId="1" fillId="0" borderId="5" xfId="1" applyFont="1" applyBorder="1" applyAlignment="1">
      <alignment horizontal="center" vertical="center" wrapText="1"/>
    </xf>
    <xf numFmtId="0" fontId="0" fillId="0" borderId="0" xfId="0"/>
    <xf numFmtId="0" fontId="1" fillId="0" borderId="5" xfId="1" applyFont="1" applyBorder="1" applyAlignment="1">
      <alignment horizontal="center" vertical="center" wrapText="1"/>
    </xf>
    <xf numFmtId="167" fontId="0" fillId="0" borderId="0" xfId="0" applyNumberFormat="1"/>
    <xf numFmtId="167" fontId="8" fillId="2" borderId="5" xfId="1" applyNumberFormat="1" applyFont="1" applyFill="1" applyBorder="1" applyAlignment="1">
      <alignment horizontal="center" vertical="center"/>
    </xf>
    <xf numFmtId="0" fontId="1" fillId="2" borderId="5" xfId="1" applyFont="1" applyFill="1" applyBorder="1" applyAlignment="1">
      <alignment horizontal="center" vertical="center" wrapText="1"/>
    </xf>
    <xf numFmtId="167" fontId="8" fillId="2" borderId="3" xfId="1" applyNumberFormat="1" applyFont="1" applyFill="1" applyBorder="1" applyAlignment="1">
      <alignment horizontal="center" vertical="center"/>
    </xf>
    <xf numFmtId="0" fontId="2" fillId="0" borderId="0" xfId="1" applyFont="1" applyAlignment="1">
      <alignment horizontal="right" vertical="center" wrapText="1"/>
    </xf>
    <xf numFmtId="0" fontId="3" fillId="0" borderId="0" xfId="1" applyFont="1" applyAlignment="1">
      <alignment horizontal="center" vertical="center" wrapText="1"/>
    </xf>
    <xf numFmtId="0" fontId="0" fillId="0" borderId="0" xfId="0"/>
    <xf numFmtId="0" fontId="4" fillId="0" borderId="0" xfId="1" applyFont="1" applyAlignment="1">
      <alignment horizontal="center" vertical="center" wrapText="1"/>
    </xf>
    <xf numFmtId="0" fontId="5" fillId="0" borderId="0" xfId="1" applyFont="1" applyAlignment="1">
      <alignment horizontal="center" vertical="center" wrapText="1"/>
    </xf>
    <xf numFmtId="0" fontId="1" fillId="0" borderId="0" xfId="1" applyFont="1" applyAlignment="1">
      <alignment horizontal="center" vertical="center" wrapText="1"/>
    </xf>
    <xf numFmtId="0" fontId="1" fillId="0" borderId="0" xfId="1" applyFont="1" applyAlignment="1">
      <alignment horizontal="left" vertical="top" wrapText="1"/>
    </xf>
    <xf numFmtId="0" fontId="1" fillId="2" borderId="0" xfId="1" applyFont="1" applyFill="1" applyAlignment="1">
      <alignment horizontal="left" vertical="top" wrapText="1"/>
    </xf>
    <xf numFmtId="0" fontId="0" fillId="2" borderId="0" xfId="0" applyFill="1"/>
    <xf numFmtId="0" fontId="6" fillId="0" borderId="0" xfId="1" applyFont="1" applyAlignment="1">
      <alignment horizontal="left" vertical="top" wrapText="1"/>
    </xf>
    <xf numFmtId="0" fontId="1" fillId="0" borderId="1" xfId="1" applyFont="1" applyBorder="1" applyAlignment="1">
      <alignment horizontal="center" vertical="center" wrapText="1"/>
    </xf>
    <xf numFmtId="0" fontId="1" fillId="0" borderId="5" xfId="1" applyFont="1" applyBorder="1" applyAlignment="1">
      <alignment horizontal="center" vertical="center" wrapText="1"/>
    </xf>
    <xf numFmtId="0" fontId="4" fillId="2" borderId="0" xfId="1" applyFont="1" applyFill="1" applyAlignment="1">
      <alignment horizontal="center" vertical="center" wrapText="1"/>
    </xf>
    <xf numFmtId="0" fontId="6" fillId="2" borderId="0" xfId="1" applyFont="1" applyFill="1" applyAlignment="1">
      <alignment horizontal="left" vertical="top" wrapText="1"/>
    </xf>
    <xf numFmtId="4" fontId="10" fillId="3" borderId="6" xfId="0" applyNumberFormat="1" applyFont="1" applyFill="1" applyBorder="1" applyAlignment="1">
      <alignment horizontal="right" vertical="center"/>
    </xf>
    <xf numFmtId="4" fontId="10" fillId="3" borderId="7" xfId="0" applyNumberFormat="1" applyFont="1" applyFill="1" applyBorder="1" applyAlignment="1">
      <alignment horizontal="right" vertical="center"/>
    </xf>
    <xf numFmtId="4" fontId="10" fillId="3" borderId="8" xfId="0" applyNumberFormat="1" applyFont="1" applyFill="1" applyBorder="1" applyAlignment="1">
      <alignment horizontal="right" vertical="center"/>
    </xf>
    <xf numFmtId="4" fontId="10" fillId="2" borderId="6" xfId="0" applyNumberFormat="1" applyFont="1" applyFill="1" applyBorder="1" applyAlignment="1">
      <alignment horizontal="right" vertical="center"/>
    </xf>
    <xf numFmtId="4" fontId="10" fillId="2" borderId="7" xfId="0" applyNumberFormat="1" applyFont="1" applyFill="1" applyBorder="1" applyAlignment="1">
      <alignment horizontal="right" vertical="center"/>
    </xf>
    <xf numFmtId="4" fontId="10" fillId="2" borderId="8" xfId="0" applyNumberFormat="1" applyFont="1" applyFill="1" applyBorder="1" applyAlignment="1">
      <alignment horizontal="right" vertical="center"/>
    </xf>
    <xf numFmtId="0" fontId="1" fillId="0" borderId="6" xfId="1" applyFont="1" applyBorder="1" applyAlignment="1">
      <alignment horizontal="center" vertical="center" wrapText="1"/>
    </xf>
    <xf numFmtId="0" fontId="1" fillId="0" borderId="7" xfId="1" applyFont="1" applyBorder="1" applyAlignment="1">
      <alignment horizontal="center" vertical="center" wrapText="1"/>
    </xf>
    <xf numFmtId="0" fontId="1" fillId="0" borderId="8" xfId="1" applyFont="1" applyBorder="1" applyAlignment="1">
      <alignment horizontal="center" vertical="center" wrapText="1"/>
    </xf>
    <xf numFmtId="4" fontId="1" fillId="3" borderId="6" xfId="0" applyNumberFormat="1" applyFont="1" applyFill="1" applyBorder="1" applyAlignment="1">
      <alignment horizontal="right" vertical="center"/>
    </xf>
    <xf numFmtId="4" fontId="1" fillId="3" borderId="7" xfId="0" applyNumberFormat="1" applyFont="1" applyFill="1" applyBorder="1" applyAlignment="1">
      <alignment horizontal="right" vertical="center"/>
    </xf>
    <xf numFmtId="4" fontId="1" fillId="3" borderId="8" xfId="0" applyNumberFormat="1" applyFont="1" applyFill="1" applyBorder="1" applyAlignment="1">
      <alignment horizontal="right" vertical="center"/>
    </xf>
  </cellXfs>
  <cellStyles count="2">
    <cellStyle name="Normal" xfId="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emehina-AV\Desktop\&#1088;&#1072;&#1073;&#1086;&#1095;&#1072;&#1103;\&#1085;&#1086;&#1074;&#1072;&#1103;%20&#1087;&#1088;&#1086;&#1075;&#1088;&#1072;&#1084;&#1084;&#1072;\&#1048;&#1076;&#1091;%20&#1087;&#1086;%20&#1089;&#1087;&#1080;&#1089;&#1082;&#1091;%20&#1058;&#1072;&#1085;&#1080;%20&#1089;%2021%20&#1103;&#1085;&#1074;\&#1045;0625_1023900764832_20_0_16-025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1"/>
      <sheetName val="т2"/>
      <sheetName val="т3"/>
      <sheetName val="т4"/>
      <sheetName val="т5"/>
      <sheetName val="c"/>
      <sheetName val="т6"/>
    </sheetNames>
    <sheetDataSet>
      <sheetData sheetId="0">
        <row r="11">
          <cell r="A11" t="str">
            <v>Решение от утверждении инвестиционной программы отсутствует</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OutlineSymbols="0" showWhiteSpace="0" workbookViewId="0">
      <selection activeCell="A9" sqref="A9:P9"/>
    </sheetView>
  </sheetViews>
  <sheetFormatPr defaultRowHeight="14.25" x14ac:dyDescent="0.2"/>
  <cols>
    <col min="1" max="1" width="8" bestFit="1" customWidth="1"/>
    <col min="2" max="2" width="25" bestFit="1" customWidth="1"/>
    <col min="3" max="3" width="13" bestFit="1" customWidth="1"/>
    <col min="4" max="4" width="23" bestFit="1" customWidth="1"/>
    <col min="5" max="5" width="13" bestFit="1" customWidth="1"/>
    <col min="6" max="6" width="10" bestFit="1" customWidth="1"/>
    <col min="7" max="7" width="13" bestFit="1" customWidth="1"/>
    <col min="8" max="8" width="16" bestFit="1" customWidth="1"/>
    <col min="9" max="9" width="14" bestFit="1" customWidth="1"/>
    <col min="10" max="10" width="13" bestFit="1" customWidth="1"/>
    <col min="11" max="11" width="22" bestFit="1" customWidth="1"/>
    <col min="12" max="12" width="13" bestFit="1" customWidth="1"/>
    <col min="13" max="13" width="10" bestFit="1" customWidth="1"/>
    <col min="14" max="14" width="13" bestFit="1" customWidth="1"/>
    <col min="15" max="15" width="16" bestFit="1" customWidth="1"/>
    <col min="16" max="16" width="14" bestFit="1" customWidth="1"/>
    <col min="17" max="17" width="8.375" bestFit="1" customWidth="1"/>
    <col min="18" max="18" width="15.625" bestFit="1" customWidth="1"/>
  </cols>
  <sheetData>
    <row r="1" spans="1:16" x14ac:dyDescent="0.2">
      <c r="A1" s="2" t="s">
        <v>0</v>
      </c>
      <c r="B1" s="2" t="s">
        <v>0</v>
      </c>
      <c r="C1" s="2" t="s">
        <v>0</v>
      </c>
      <c r="D1" s="2" t="s">
        <v>0</v>
      </c>
      <c r="E1" s="2" t="s">
        <v>0</v>
      </c>
      <c r="F1" s="2" t="s">
        <v>0</v>
      </c>
      <c r="G1" s="2" t="s">
        <v>0</v>
      </c>
      <c r="H1" s="2" t="s">
        <v>0</v>
      </c>
      <c r="I1" s="2" t="s">
        <v>0</v>
      </c>
      <c r="J1" s="2" t="s">
        <v>0</v>
      </c>
      <c r="K1" s="2" t="s">
        <v>0</v>
      </c>
      <c r="L1" s="2" t="s">
        <v>0</v>
      </c>
      <c r="M1" s="2" t="s">
        <v>0</v>
      </c>
      <c r="N1" s="2" t="s">
        <v>0</v>
      </c>
      <c r="O1" s="57" t="s">
        <v>1</v>
      </c>
      <c r="P1" s="57" t="s">
        <v>0</v>
      </c>
    </row>
    <row r="2" spans="1:16" x14ac:dyDescent="0.2">
      <c r="A2" s="2" t="s">
        <v>0</v>
      </c>
      <c r="B2" s="2" t="s">
        <v>0</v>
      </c>
      <c r="C2" s="2" t="s">
        <v>0</v>
      </c>
      <c r="D2" s="2" t="s">
        <v>0</v>
      </c>
      <c r="E2" s="2" t="s">
        <v>0</v>
      </c>
      <c r="F2" s="2" t="s">
        <v>0</v>
      </c>
      <c r="G2" s="2" t="s">
        <v>0</v>
      </c>
      <c r="H2" s="2" t="s">
        <v>0</v>
      </c>
      <c r="I2" s="2" t="s">
        <v>0</v>
      </c>
      <c r="J2" s="2" t="s">
        <v>0</v>
      </c>
      <c r="K2" s="2" t="s">
        <v>0</v>
      </c>
      <c r="L2" s="2" t="s">
        <v>0</v>
      </c>
      <c r="M2" s="2" t="s">
        <v>0</v>
      </c>
      <c r="N2" s="2" t="s">
        <v>0</v>
      </c>
      <c r="O2" s="57" t="s">
        <v>2</v>
      </c>
      <c r="P2" s="57" t="s">
        <v>0</v>
      </c>
    </row>
    <row r="3" spans="1:16" x14ac:dyDescent="0.2">
      <c r="A3" s="2" t="s">
        <v>0</v>
      </c>
      <c r="B3" s="2" t="s">
        <v>0</v>
      </c>
      <c r="C3" s="2" t="s">
        <v>0</v>
      </c>
      <c r="D3" s="2" t="s">
        <v>0</v>
      </c>
      <c r="E3" s="2" t="s">
        <v>0</v>
      </c>
      <c r="F3" s="2" t="s">
        <v>0</v>
      </c>
      <c r="G3" s="2" t="s">
        <v>0</v>
      </c>
      <c r="H3" s="2" t="s">
        <v>0</v>
      </c>
      <c r="I3" s="2" t="s">
        <v>0</v>
      </c>
      <c r="J3" s="2" t="s">
        <v>0</v>
      </c>
      <c r="K3" s="2" t="s">
        <v>0</v>
      </c>
      <c r="L3" s="2" t="s">
        <v>0</v>
      </c>
      <c r="M3" s="2" t="s">
        <v>0</v>
      </c>
      <c r="N3" s="2" t="s">
        <v>0</v>
      </c>
      <c r="O3" s="57" t="s">
        <v>3</v>
      </c>
      <c r="P3" s="57" t="s">
        <v>0</v>
      </c>
    </row>
    <row r="4" spans="1:16" ht="45" customHeight="1" x14ac:dyDescent="0.2">
      <c r="A4" s="58" t="s">
        <v>4</v>
      </c>
      <c r="B4" s="59"/>
      <c r="C4" s="59"/>
      <c r="D4" s="59"/>
      <c r="E4" s="59"/>
      <c r="F4" s="59"/>
      <c r="G4" s="59"/>
      <c r="H4" s="59"/>
      <c r="I4" s="59"/>
      <c r="J4" s="59"/>
      <c r="K4" s="59"/>
      <c r="L4" s="59"/>
      <c r="M4" s="59"/>
      <c r="N4" s="59"/>
      <c r="O4" s="59"/>
      <c r="P4" s="59"/>
    </row>
    <row r="5" spans="1:16" x14ac:dyDescent="0.2">
      <c r="A5" t="s">
        <v>0</v>
      </c>
    </row>
    <row r="6" spans="1:16" x14ac:dyDescent="0.2">
      <c r="A6" s="60" t="s">
        <v>5</v>
      </c>
      <c r="B6" s="59"/>
      <c r="C6" s="59"/>
      <c r="D6" s="59"/>
      <c r="E6" s="59"/>
      <c r="F6" s="59"/>
      <c r="G6" s="59"/>
      <c r="H6" s="59"/>
      <c r="I6" s="59"/>
      <c r="J6" s="59"/>
      <c r="K6" s="59"/>
      <c r="L6" s="59"/>
      <c r="M6" s="59"/>
      <c r="N6" s="59"/>
      <c r="O6" s="59"/>
      <c r="P6" s="59"/>
    </row>
    <row r="7" spans="1:16" x14ac:dyDescent="0.2">
      <c r="A7" s="61" t="s">
        <v>6</v>
      </c>
      <c r="B7" s="59"/>
      <c r="C7" s="59"/>
      <c r="D7" s="59"/>
      <c r="E7" s="59"/>
      <c r="F7" s="59"/>
      <c r="G7" s="59"/>
      <c r="H7" s="59"/>
      <c r="I7" s="59"/>
      <c r="J7" s="59"/>
      <c r="K7" s="59"/>
      <c r="L7" s="59"/>
      <c r="M7" s="59"/>
      <c r="N7" s="59"/>
      <c r="O7" s="59"/>
      <c r="P7" s="59"/>
    </row>
    <row r="8" spans="1:16" s="29" customFormat="1" ht="13.5" customHeight="1" x14ac:dyDescent="0.2">
      <c r="A8" s="62" t="s">
        <v>119</v>
      </c>
      <c r="B8" s="59"/>
      <c r="C8" s="59"/>
      <c r="D8" s="59"/>
      <c r="E8" s="59"/>
      <c r="F8" s="59"/>
      <c r="G8" s="59"/>
      <c r="H8" s="59"/>
      <c r="I8" s="59"/>
      <c r="J8" s="59"/>
      <c r="K8" s="59"/>
      <c r="L8" s="59"/>
      <c r="M8" s="59"/>
      <c r="N8" s="59"/>
      <c r="O8" s="59"/>
      <c r="P8" s="59"/>
    </row>
    <row r="9" spans="1:16" ht="66.75" customHeight="1" x14ac:dyDescent="0.2">
      <c r="A9" s="63" t="s">
        <v>128</v>
      </c>
      <c r="B9" s="59"/>
      <c r="C9" s="59"/>
      <c r="D9" s="59"/>
      <c r="E9" s="59"/>
      <c r="F9" s="59"/>
      <c r="G9" s="59"/>
      <c r="H9" s="59"/>
      <c r="I9" s="59"/>
      <c r="J9" s="59"/>
      <c r="K9" s="59"/>
      <c r="L9" s="59"/>
      <c r="M9" s="59"/>
      <c r="N9" s="59"/>
      <c r="O9" s="59"/>
      <c r="P9" s="59"/>
    </row>
    <row r="10" spans="1:16" s="7" customFormat="1" x14ac:dyDescent="0.2">
      <c r="A10" s="64" t="s">
        <v>118</v>
      </c>
      <c r="B10" s="65"/>
      <c r="C10" s="65"/>
      <c r="D10" s="65"/>
      <c r="E10" s="65"/>
      <c r="F10" s="65"/>
      <c r="G10" s="65"/>
      <c r="H10" s="65"/>
      <c r="I10" s="65"/>
      <c r="J10" s="65"/>
      <c r="K10" s="65"/>
      <c r="L10" s="65"/>
      <c r="M10" s="65"/>
      <c r="N10" s="65"/>
      <c r="O10" s="65"/>
      <c r="P10" s="65"/>
    </row>
    <row r="11" spans="1:16" s="29" customFormat="1" ht="14.25" customHeight="1" x14ac:dyDescent="0.2">
      <c r="A11" s="63" t="str">
        <f>[1]т1!A11</f>
        <v>Решение от утверждении инвестиционной программы отсутствует</v>
      </c>
      <c r="B11" s="59"/>
      <c r="C11" s="59"/>
      <c r="D11" s="59"/>
      <c r="E11" s="59"/>
      <c r="F11" s="59"/>
      <c r="G11" s="59"/>
      <c r="H11" s="59"/>
      <c r="I11" s="59"/>
      <c r="J11" s="59"/>
      <c r="K11" s="59"/>
      <c r="L11" s="59"/>
      <c r="M11" s="59"/>
      <c r="N11" s="59"/>
      <c r="O11" s="59"/>
      <c r="P11" s="59"/>
    </row>
    <row r="12" spans="1:16" x14ac:dyDescent="0.2">
      <c r="A12" s="61" t="s">
        <v>7</v>
      </c>
      <c r="B12" s="59"/>
      <c r="C12" s="59"/>
      <c r="D12" s="59"/>
      <c r="E12" s="59"/>
      <c r="F12" s="59"/>
      <c r="G12" s="59"/>
      <c r="H12" s="59"/>
      <c r="I12" s="59"/>
      <c r="J12" s="59"/>
      <c r="K12" s="59"/>
      <c r="L12" s="59"/>
      <c r="M12" s="59"/>
      <c r="N12" s="59"/>
      <c r="O12" s="59"/>
      <c r="P12" s="59"/>
    </row>
    <row r="13" spans="1:16" x14ac:dyDescent="0.2">
      <c r="A13" s="66" t="s">
        <v>8</v>
      </c>
      <c r="B13" s="59"/>
      <c r="C13" s="59"/>
      <c r="D13" s="59"/>
      <c r="E13" s="59"/>
      <c r="F13" s="59"/>
      <c r="G13" s="59"/>
      <c r="H13" s="59"/>
      <c r="I13" s="59"/>
      <c r="J13" s="59"/>
      <c r="K13" s="59"/>
      <c r="L13" s="59"/>
      <c r="M13" s="59"/>
      <c r="N13" s="59"/>
      <c r="O13" s="59"/>
      <c r="P13" s="59"/>
    </row>
    <row r="14" spans="1:16" x14ac:dyDescent="0.2">
      <c r="A14" s="60" t="s">
        <v>9</v>
      </c>
      <c r="B14" s="59"/>
      <c r="C14" s="59"/>
      <c r="D14" s="59"/>
      <c r="E14" s="59"/>
      <c r="F14" s="59"/>
      <c r="G14" s="59"/>
      <c r="H14" s="59"/>
      <c r="I14" s="59"/>
      <c r="J14" s="59"/>
      <c r="K14" s="59"/>
      <c r="L14" s="59"/>
      <c r="M14" s="59"/>
      <c r="N14" s="59"/>
      <c r="O14" s="59"/>
      <c r="P14" s="59"/>
    </row>
    <row r="15" spans="1:16" x14ac:dyDescent="0.2">
      <c r="A15" s="67" t="s">
        <v>10</v>
      </c>
      <c r="B15" s="67" t="s">
        <v>11</v>
      </c>
      <c r="C15" s="67" t="s">
        <v>12</v>
      </c>
      <c r="D15" s="67" t="s">
        <v>0</v>
      </c>
      <c r="E15" s="67" t="s">
        <v>0</v>
      </c>
      <c r="F15" s="67" t="s">
        <v>0</v>
      </c>
      <c r="G15" s="67" t="s">
        <v>0</v>
      </c>
      <c r="H15" s="67" t="s">
        <v>0</v>
      </c>
      <c r="I15" s="67" t="s">
        <v>0</v>
      </c>
      <c r="J15" s="67" t="s">
        <v>13</v>
      </c>
      <c r="K15" s="67" t="s">
        <v>0</v>
      </c>
      <c r="L15" s="67" t="s">
        <v>0</v>
      </c>
      <c r="M15" s="67" t="s">
        <v>0</v>
      </c>
      <c r="N15" s="67" t="s">
        <v>0</v>
      </c>
      <c r="O15" s="67" t="s">
        <v>0</v>
      </c>
      <c r="P15" s="67" t="s">
        <v>0</v>
      </c>
    </row>
    <row r="16" spans="1:16" ht="45" customHeight="1" x14ac:dyDescent="0.2">
      <c r="A16" s="67" t="s">
        <v>0</v>
      </c>
      <c r="B16" s="67" t="s">
        <v>0</v>
      </c>
      <c r="C16" s="68" t="s">
        <v>127</v>
      </c>
      <c r="D16" s="68" t="s">
        <v>0</v>
      </c>
      <c r="E16" s="68" t="s">
        <v>0</v>
      </c>
      <c r="F16" s="68" t="s">
        <v>0</v>
      </c>
      <c r="G16" s="68" t="s">
        <v>0</v>
      </c>
      <c r="H16" s="68" t="s">
        <v>0</v>
      </c>
      <c r="I16" s="68" t="s">
        <v>0</v>
      </c>
      <c r="J16" s="68" t="str">
        <f>C16</f>
        <v>Наименование и реквизиты документа, согласно которому сформированы технические характеристики (параметры) инвестиционного проекта распоряжение флиала АО "Янтарьэнерго" Городские электрические сети  от 22.03.2021 № 97</v>
      </c>
      <c r="K16" s="68" t="s">
        <v>0</v>
      </c>
      <c r="L16" s="68" t="s">
        <v>0</v>
      </c>
      <c r="M16" s="68" t="s">
        <v>0</v>
      </c>
      <c r="N16" s="68" t="s">
        <v>0</v>
      </c>
      <c r="O16" s="68" t="s">
        <v>0</v>
      </c>
      <c r="P16" s="68" t="s">
        <v>0</v>
      </c>
    </row>
    <row r="17" spans="1:18" ht="30" customHeight="1" x14ac:dyDescent="0.2">
      <c r="A17" s="67" t="s">
        <v>0</v>
      </c>
      <c r="B17" s="67" t="s">
        <v>0</v>
      </c>
      <c r="C17" s="67" t="s">
        <v>14</v>
      </c>
      <c r="D17" s="67" t="s">
        <v>0</v>
      </c>
      <c r="E17" s="67" t="s">
        <v>0</v>
      </c>
      <c r="F17" s="67" t="s">
        <v>0</v>
      </c>
      <c r="G17" s="67" t="s">
        <v>15</v>
      </c>
      <c r="H17" s="67" t="s">
        <v>0</v>
      </c>
      <c r="I17" s="67" t="s">
        <v>0</v>
      </c>
      <c r="J17" s="67" t="s">
        <v>16</v>
      </c>
      <c r="K17" s="67" t="s">
        <v>0</v>
      </c>
      <c r="L17" s="67" t="s">
        <v>0</v>
      </c>
      <c r="M17" s="67" t="s">
        <v>0</v>
      </c>
      <c r="N17" s="67" t="s">
        <v>15</v>
      </c>
      <c r="O17" s="67" t="s">
        <v>0</v>
      </c>
      <c r="P17" s="67" t="s">
        <v>0</v>
      </c>
    </row>
    <row r="18" spans="1:18" ht="60" x14ac:dyDescent="0.2">
      <c r="A18" s="67" t="s">
        <v>0</v>
      </c>
      <c r="B18" s="67" t="s">
        <v>0</v>
      </c>
      <c r="C18" s="1" t="s">
        <v>17</v>
      </c>
      <c r="D18" s="1" t="s">
        <v>18</v>
      </c>
      <c r="E18" s="1" t="s">
        <v>19</v>
      </c>
      <c r="F18" s="1" t="s">
        <v>20</v>
      </c>
      <c r="G18" s="1" t="s">
        <v>21</v>
      </c>
      <c r="H18" s="1" t="s">
        <v>22</v>
      </c>
      <c r="I18" s="1" t="s">
        <v>23</v>
      </c>
      <c r="J18" s="1" t="s">
        <v>17</v>
      </c>
      <c r="K18" s="1" t="s">
        <v>18</v>
      </c>
      <c r="L18" s="1" t="s">
        <v>19</v>
      </c>
      <c r="M18" s="1" t="s">
        <v>20</v>
      </c>
      <c r="N18" s="1" t="s">
        <v>21</v>
      </c>
      <c r="O18" s="1" t="s">
        <v>22</v>
      </c>
      <c r="P18" s="1" t="s">
        <v>23</v>
      </c>
      <c r="Q18" s="1" t="s">
        <v>24</v>
      </c>
      <c r="R18" s="1" t="s">
        <v>25</v>
      </c>
    </row>
    <row r="19" spans="1:18" ht="15" x14ac:dyDescent="0.2">
      <c r="A19" s="1">
        <v>1</v>
      </c>
      <c r="B19" s="1">
        <v>2</v>
      </c>
      <c r="C19" s="1">
        <v>3</v>
      </c>
      <c r="D19" s="1">
        <v>4</v>
      </c>
      <c r="E19" s="1">
        <v>5</v>
      </c>
      <c r="F19" s="1">
        <v>6</v>
      </c>
      <c r="G19" s="1">
        <v>7</v>
      </c>
      <c r="H19" s="1">
        <v>8</v>
      </c>
      <c r="I19" s="1">
        <v>9</v>
      </c>
      <c r="J19" s="1">
        <v>10</v>
      </c>
      <c r="K19" s="1">
        <v>11</v>
      </c>
      <c r="L19" s="1">
        <v>12</v>
      </c>
      <c r="M19" s="1">
        <v>13</v>
      </c>
      <c r="N19" s="1">
        <v>14</v>
      </c>
      <c r="O19" s="1">
        <v>15</v>
      </c>
      <c r="P19" s="1">
        <v>16</v>
      </c>
    </row>
    <row r="20" spans="1:18" ht="50.1" customHeight="1" x14ac:dyDescent="0.2">
      <c r="A20" s="3" t="s">
        <v>0</v>
      </c>
      <c r="B20" s="3" t="s">
        <v>26</v>
      </c>
      <c r="C20" s="3" t="s">
        <v>0</v>
      </c>
      <c r="D20" s="3" t="s">
        <v>0</v>
      </c>
      <c r="E20" s="4" t="s">
        <v>0</v>
      </c>
      <c r="F20" s="3" t="s">
        <v>0</v>
      </c>
      <c r="G20" s="3" t="s">
        <v>0</v>
      </c>
      <c r="H20" s="5" t="s">
        <v>0</v>
      </c>
      <c r="I20" s="5" t="s">
        <v>27</v>
      </c>
      <c r="J20" s="3" t="s">
        <v>0</v>
      </c>
      <c r="K20" s="3" t="s">
        <v>0</v>
      </c>
      <c r="L20" s="4" t="s">
        <v>0</v>
      </c>
      <c r="M20" s="3" t="s">
        <v>0</v>
      </c>
      <c r="N20" s="3" t="s">
        <v>0</v>
      </c>
      <c r="O20" s="5" t="s">
        <v>0</v>
      </c>
      <c r="P20" s="5">
        <v>0</v>
      </c>
    </row>
  </sheetData>
  <mergeCells count="23">
    <mergeCell ref="A12:P12"/>
    <mergeCell ref="A13:P13"/>
    <mergeCell ref="A14:P14"/>
    <mergeCell ref="C15:I15"/>
    <mergeCell ref="J15:P15"/>
    <mergeCell ref="A15:A18"/>
    <mergeCell ref="B15:B18"/>
    <mergeCell ref="C16:I16"/>
    <mergeCell ref="J16:P16"/>
    <mergeCell ref="C17:F17"/>
    <mergeCell ref="G17:I17"/>
    <mergeCell ref="J17:M17"/>
    <mergeCell ref="N17:P17"/>
    <mergeCell ref="A7:P7"/>
    <mergeCell ref="A8:P8"/>
    <mergeCell ref="A9:P9"/>
    <mergeCell ref="A10:P10"/>
    <mergeCell ref="A11:P11"/>
    <mergeCell ref="O1:P1"/>
    <mergeCell ref="O2:P2"/>
    <mergeCell ref="O3:P3"/>
    <mergeCell ref="A4:P4"/>
    <mergeCell ref="A6:P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OutlineSymbols="0" showWhiteSpace="0" topLeftCell="A4" workbookViewId="0">
      <selection activeCell="C16" sqref="C16:I16"/>
    </sheetView>
  </sheetViews>
  <sheetFormatPr defaultRowHeight="14.25" x14ac:dyDescent="0.2"/>
  <cols>
    <col min="1" max="1" width="8" bestFit="1" customWidth="1"/>
    <col min="2" max="2" width="25" bestFit="1" customWidth="1"/>
    <col min="3" max="3" width="13" bestFit="1" customWidth="1"/>
    <col min="4" max="4" width="23" bestFit="1" customWidth="1"/>
    <col min="5" max="5" width="13" bestFit="1" customWidth="1"/>
    <col min="6" max="6" width="10" bestFit="1" customWidth="1"/>
    <col min="7" max="7" width="13" bestFit="1" customWidth="1"/>
    <col min="8" max="8" width="16" bestFit="1" customWidth="1"/>
    <col min="9" max="9" width="14" bestFit="1" customWidth="1"/>
    <col min="10" max="10" width="13" bestFit="1" customWidth="1"/>
    <col min="11" max="11" width="22" bestFit="1" customWidth="1"/>
    <col min="12" max="12" width="13" bestFit="1" customWidth="1"/>
    <col min="13" max="13" width="10" bestFit="1" customWidth="1"/>
    <col min="14" max="14" width="13" bestFit="1" customWidth="1"/>
    <col min="15" max="15" width="16" bestFit="1" customWidth="1"/>
    <col min="16" max="16" width="14" bestFit="1" customWidth="1"/>
    <col min="17" max="17" width="8.375" bestFit="1" customWidth="1"/>
    <col min="18" max="18" width="15.625" bestFit="1" customWidth="1"/>
  </cols>
  <sheetData>
    <row r="1" spans="1:16" x14ac:dyDescent="0.2">
      <c r="A1" s="2" t="s">
        <v>0</v>
      </c>
      <c r="B1" s="2" t="s">
        <v>0</v>
      </c>
      <c r="C1" s="2" t="s">
        <v>0</v>
      </c>
      <c r="D1" s="2" t="s">
        <v>0</v>
      </c>
      <c r="E1" s="2" t="s">
        <v>0</v>
      </c>
      <c r="F1" s="2" t="s">
        <v>0</v>
      </c>
      <c r="G1" s="2" t="s">
        <v>0</v>
      </c>
      <c r="H1" s="2" t="s">
        <v>0</v>
      </c>
      <c r="I1" s="2" t="s">
        <v>0</v>
      </c>
      <c r="J1" s="2" t="s">
        <v>0</v>
      </c>
      <c r="K1" s="2" t="s">
        <v>0</v>
      </c>
      <c r="L1" s="2" t="s">
        <v>0</v>
      </c>
      <c r="M1" s="2" t="s">
        <v>0</v>
      </c>
      <c r="N1" s="2" t="s">
        <v>0</v>
      </c>
      <c r="O1" s="57" t="s">
        <v>1</v>
      </c>
      <c r="P1" s="57" t="s">
        <v>0</v>
      </c>
    </row>
    <row r="2" spans="1:16" x14ac:dyDescent="0.2">
      <c r="A2" s="2" t="s">
        <v>0</v>
      </c>
      <c r="B2" s="2" t="s">
        <v>0</v>
      </c>
      <c r="C2" s="2" t="s">
        <v>0</v>
      </c>
      <c r="D2" s="2" t="s">
        <v>0</v>
      </c>
      <c r="E2" s="2" t="s">
        <v>0</v>
      </c>
      <c r="F2" s="2" t="s">
        <v>0</v>
      </c>
      <c r="G2" s="2" t="s">
        <v>0</v>
      </c>
      <c r="H2" s="2" t="s">
        <v>0</v>
      </c>
      <c r="I2" s="2" t="s">
        <v>0</v>
      </c>
      <c r="J2" s="2" t="s">
        <v>0</v>
      </c>
      <c r="K2" s="2" t="s">
        <v>0</v>
      </c>
      <c r="L2" s="2" t="s">
        <v>0</v>
      </c>
      <c r="M2" s="2" t="s">
        <v>0</v>
      </c>
      <c r="N2" s="2" t="s">
        <v>0</v>
      </c>
      <c r="O2" s="57" t="s">
        <v>2</v>
      </c>
      <c r="P2" s="57" t="s">
        <v>0</v>
      </c>
    </row>
    <row r="3" spans="1:16" x14ac:dyDescent="0.2">
      <c r="A3" s="2" t="s">
        <v>0</v>
      </c>
      <c r="B3" s="2" t="s">
        <v>0</v>
      </c>
      <c r="C3" s="2" t="s">
        <v>0</v>
      </c>
      <c r="D3" s="2" t="s">
        <v>0</v>
      </c>
      <c r="E3" s="2" t="s">
        <v>0</v>
      </c>
      <c r="F3" s="2" t="s">
        <v>0</v>
      </c>
      <c r="G3" s="2" t="s">
        <v>0</v>
      </c>
      <c r="H3" s="2" t="s">
        <v>0</v>
      </c>
      <c r="I3" s="2" t="s">
        <v>0</v>
      </c>
      <c r="J3" s="2" t="s">
        <v>0</v>
      </c>
      <c r="K3" s="2" t="s">
        <v>0</v>
      </c>
      <c r="L3" s="2" t="s">
        <v>0</v>
      </c>
      <c r="M3" s="2" t="s">
        <v>0</v>
      </c>
      <c r="N3" s="2" t="s">
        <v>0</v>
      </c>
      <c r="O3" s="57" t="s">
        <v>3</v>
      </c>
      <c r="P3" s="57" t="s">
        <v>0</v>
      </c>
    </row>
    <row r="4" spans="1:16" ht="45" customHeight="1" x14ac:dyDescent="0.2">
      <c r="A4" s="58" t="s">
        <v>4</v>
      </c>
      <c r="B4" s="59"/>
      <c r="C4" s="59"/>
      <c r="D4" s="59"/>
      <c r="E4" s="59"/>
      <c r="F4" s="59"/>
      <c r="G4" s="59"/>
      <c r="H4" s="59"/>
      <c r="I4" s="59"/>
      <c r="J4" s="59"/>
      <c r="K4" s="59"/>
      <c r="L4" s="59"/>
      <c r="M4" s="59"/>
      <c r="N4" s="59"/>
      <c r="O4" s="59"/>
      <c r="P4" s="59"/>
    </row>
    <row r="5" spans="1:16" x14ac:dyDescent="0.2">
      <c r="A5" t="s">
        <v>0</v>
      </c>
    </row>
    <row r="6" spans="1:16" x14ac:dyDescent="0.2">
      <c r="A6" s="60" t="s">
        <v>5</v>
      </c>
      <c r="B6" s="59"/>
      <c r="C6" s="59"/>
      <c r="D6" s="59"/>
      <c r="E6" s="59"/>
      <c r="F6" s="59"/>
      <c r="G6" s="59"/>
      <c r="H6" s="59"/>
      <c r="I6" s="59"/>
      <c r="J6" s="59"/>
      <c r="K6" s="59"/>
      <c r="L6" s="59"/>
      <c r="M6" s="59"/>
      <c r="N6" s="59"/>
      <c r="O6" s="59"/>
      <c r="P6" s="59"/>
    </row>
    <row r="7" spans="1:16" x14ac:dyDescent="0.2">
      <c r="A7" s="61" t="s">
        <v>6</v>
      </c>
      <c r="B7" s="59"/>
      <c r="C7" s="59"/>
      <c r="D7" s="59"/>
      <c r="E7" s="59"/>
      <c r="F7" s="59"/>
      <c r="G7" s="59"/>
      <c r="H7" s="59"/>
      <c r="I7" s="59"/>
      <c r="J7" s="59"/>
      <c r="K7" s="59"/>
      <c r="L7" s="59"/>
      <c r="M7" s="59"/>
      <c r="N7" s="59"/>
      <c r="O7" s="59"/>
      <c r="P7" s="59"/>
    </row>
    <row r="8" spans="1:16" s="7" customFormat="1" x14ac:dyDescent="0.2">
      <c r="A8" s="69" t="str">
        <f>т1!8:8</f>
        <v>Год раскрытия информации: 2021</v>
      </c>
      <c r="B8" s="65"/>
      <c r="C8" s="65"/>
      <c r="D8" s="65"/>
      <c r="E8" s="65"/>
      <c r="F8" s="65"/>
      <c r="G8" s="65"/>
      <c r="H8" s="65"/>
      <c r="I8" s="65"/>
      <c r="J8" s="65"/>
      <c r="K8" s="65"/>
      <c r="L8" s="65"/>
      <c r="M8" s="65"/>
      <c r="N8" s="65"/>
      <c r="O8" s="65"/>
      <c r="P8" s="65"/>
    </row>
    <row r="9" spans="1:16" s="7" customFormat="1" ht="68.25" customHeight="1" x14ac:dyDescent="0.2">
      <c r="A9" s="64" t="str">
        <f>т1!9:9</f>
        <v>Наименование инвестиционного проекта: 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v>
      </c>
      <c r="B9" s="64"/>
      <c r="C9" s="64"/>
      <c r="D9" s="64"/>
      <c r="E9" s="64"/>
      <c r="F9" s="64"/>
      <c r="G9" s="64"/>
      <c r="H9" s="64"/>
      <c r="I9" s="64"/>
      <c r="J9" s="64"/>
      <c r="K9" s="64"/>
      <c r="L9" s="64"/>
      <c r="M9" s="64"/>
      <c r="N9" s="64"/>
      <c r="O9" s="64"/>
      <c r="P9" s="64"/>
    </row>
    <row r="10" spans="1:16" s="7" customFormat="1" ht="14.25" customHeight="1" x14ac:dyDescent="0.2">
      <c r="A10" s="64" t="str">
        <f>т1!10:10</f>
        <v>Идентификатор инвестиционного проекта: L_19-1035</v>
      </c>
      <c r="B10" s="64"/>
      <c r="C10" s="64"/>
      <c r="D10" s="64"/>
      <c r="E10" s="64"/>
      <c r="F10" s="64"/>
      <c r="G10" s="64"/>
      <c r="H10" s="64"/>
      <c r="I10" s="64"/>
      <c r="J10" s="64"/>
      <c r="K10" s="64"/>
      <c r="L10" s="64"/>
      <c r="M10" s="64"/>
      <c r="N10" s="64"/>
      <c r="O10" s="64"/>
      <c r="P10" s="64"/>
    </row>
    <row r="11" spans="1:16" s="7" customFormat="1" ht="15" x14ac:dyDescent="0.2">
      <c r="A11" s="70" t="str">
        <f>т1!11:11</f>
        <v>Решение от утверждении инвестиционной программы отсутствует</v>
      </c>
      <c r="B11" s="70"/>
      <c r="C11" s="70"/>
      <c r="D11" s="70"/>
      <c r="E11" s="70"/>
      <c r="F11" s="70"/>
      <c r="G11" s="70"/>
      <c r="H11" s="70"/>
      <c r="I11" s="70"/>
      <c r="J11" s="70"/>
      <c r="K11" s="70"/>
      <c r="L11" s="70"/>
      <c r="M11" s="70"/>
      <c r="N11" s="70"/>
      <c r="O11" s="70"/>
      <c r="P11" s="70"/>
    </row>
    <row r="12" spans="1:16" s="29" customFormat="1" ht="14.25" customHeight="1" x14ac:dyDescent="0.2">
      <c r="A12" s="61" t="s">
        <v>7</v>
      </c>
      <c r="B12" s="61"/>
      <c r="C12" s="61"/>
      <c r="D12" s="61"/>
      <c r="E12" s="61"/>
      <c r="F12" s="61"/>
      <c r="G12" s="61"/>
      <c r="H12" s="61"/>
      <c r="I12" s="61"/>
      <c r="J12" s="61"/>
      <c r="K12" s="61"/>
      <c r="L12" s="61"/>
      <c r="M12" s="61"/>
      <c r="N12" s="61"/>
      <c r="O12" s="61"/>
      <c r="P12" s="61"/>
    </row>
    <row r="13" spans="1:16" x14ac:dyDescent="0.2">
      <c r="A13" s="66" t="s">
        <v>8</v>
      </c>
      <c r="B13" s="59"/>
      <c r="C13" s="59"/>
      <c r="D13" s="59"/>
      <c r="E13" s="59"/>
      <c r="F13" s="59"/>
      <c r="G13" s="59"/>
      <c r="H13" s="59"/>
      <c r="I13" s="59"/>
      <c r="J13" s="59"/>
      <c r="K13" s="59"/>
      <c r="L13" s="59"/>
      <c r="M13" s="59"/>
      <c r="N13" s="59"/>
      <c r="O13" s="59"/>
      <c r="P13" s="59"/>
    </row>
    <row r="14" spans="1:16" x14ac:dyDescent="0.2">
      <c r="A14" s="60" t="s">
        <v>28</v>
      </c>
      <c r="B14" s="59"/>
      <c r="C14" s="59"/>
      <c r="D14" s="59"/>
      <c r="E14" s="59"/>
      <c r="F14" s="59"/>
      <c r="G14" s="59"/>
      <c r="H14" s="59"/>
      <c r="I14" s="59"/>
      <c r="J14" s="59"/>
      <c r="K14" s="59"/>
      <c r="L14" s="59"/>
      <c r="M14" s="59"/>
      <c r="N14" s="59"/>
      <c r="O14" s="59"/>
      <c r="P14" s="59"/>
    </row>
    <row r="15" spans="1:16" x14ac:dyDescent="0.2">
      <c r="A15" s="67" t="s">
        <v>10</v>
      </c>
      <c r="B15" s="67" t="s">
        <v>11</v>
      </c>
      <c r="C15" s="67" t="s">
        <v>12</v>
      </c>
      <c r="D15" s="67" t="s">
        <v>0</v>
      </c>
      <c r="E15" s="67" t="s">
        <v>0</v>
      </c>
      <c r="F15" s="67" t="s">
        <v>0</v>
      </c>
      <c r="G15" s="67" t="s">
        <v>0</v>
      </c>
      <c r="H15" s="67" t="s">
        <v>0</v>
      </c>
      <c r="I15" s="67" t="s">
        <v>0</v>
      </c>
      <c r="J15" s="67" t="s">
        <v>13</v>
      </c>
      <c r="K15" s="67" t="s">
        <v>0</v>
      </c>
      <c r="L15" s="67" t="s">
        <v>0</v>
      </c>
      <c r="M15" s="67" t="s">
        <v>0</v>
      </c>
      <c r="N15" s="67" t="s">
        <v>0</v>
      </c>
      <c r="O15" s="67" t="s">
        <v>0</v>
      </c>
      <c r="P15" s="67" t="s">
        <v>0</v>
      </c>
    </row>
    <row r="16" spans="1:16" ht="50.25" customHeight="1" x14ac:dyDescent="0.2">
      <c r="A16" s="67" t="s">
        <v>0</v>
      </c>
      <c r="B16" s="67" t="s">
        <v>0</v>
      </c>
      <c r="C16" s="67" t="str">
        <f>т1!C16</f>
        <v>Наименование и реквизиты документа, согласно которому сформированы технические характеристики (параметры) инвестиционного проекта распоряжение флиала АО "Янтарьэнерго" Городские электрические сети  от 22.03.2021 № 97</v>
      </c>
      <c r="D16" s="67" t="s">
        <v>0</v>
      </c>
      <c r="E16" s="67" t="s">
        <v>0</v>
      </c>
      <c r="F16" s="67" t="s">
        <v>0</v>
      </c>
      <c r="G16" s="67" t="s">
        <v>0</v>
      </c>
      <c r="H16" s="67" t="s">
        <v>0</v>
      </c>
      <c r="I16" s="67" t="s">
        <v>0</v>
      </c>
      <c r="J16" s="67" t="str">
        <f>т1!J16</f>
        <v>Наименование и реквизиты документа, согласно которому сформированы технические характеристики (параметры) инвестиционного проекта распоряжение флиала АО "Янтарьэнерго" Городские электрические сети  от 22.03.2021 № 97</v>
      </c>
      <c r="K16" s="67" t="s">
        <v>0</v>
      </c>
      <c r="L16" s="67" t="s">
        <v>0</v>
      </c>
      <c r="M16" s="67" t="s">
        <v>0</v>
      </c>
      <c r="N16" s="67" t="s">
        <v>0</v>
      </c>
      <c r="O16" s="67" t="s">
        <v>0</v>
      </c>
      <c r="P16" s="67" t="s">
        <v>0</v>
      </c>
    </row>
    <row r="17" spans="1:18" ht="30" customHeight="1" x14ac:dyDescent="0.2">
      <c r="A17" s="67" t="s">
        <v>0</v>
      </c>
      <c r="B17" s="67" t="s">
        <v>0</v>
      </c>
      <c r="C17" s="67" t="s">
        <v>14</v>
      </c>
      <c r="D17" s="67" t="s">
        <v>0</v>
      </c>
      <c r="E17" s="67" t="s">
        <v>0</v>
      </c>
      <c r="F17" s="67" t="s">
        <v>0</v>
      </c>
      <c r="G17" s="67" t="s">
        <v>15</v>
      </c>
      <c r="H17" s="67" t="s">
        <v>0</v>
      </c>
      <c r="I17" s="67" t="s">
        <v>0</v>
      </c>
      <c r="J17" s="67" t="s">
        <v>16</v>
      </c>
      <c r="K17" s="67" t="s">
        <v>0</v>
      </c>
      <c r="L17" s="67" t="s">
        <v>0</v>
      </c>
      <c r="M17" s="67" t="s">
        <v>0</v>
      </c>
      <c r="N17" s="67" t="s">
        <v>15</v>
      </c>
      <c r="O17" s="67" t="s">
        <v>0</v>
      </c>
      <c r="P17" s="67" t="s">
        <v>0</v>
      </c>
    </row>
    <row r="18" spans="1:18" ht="60" x14ac:dyDescent="0.2">
      <c r="A18" s="67" t="s">
        <v>0</v>
      </c>
      <c r="B18" s="67" t="s">
        <v>0</v>
      </c>
      <c r="C18" s="1" t="s">
        <v>17</v>
      </c>
      <c r="D18" s="1" t="s">
        <v>18</v>
      </c>
      <c r="E18" s="1" t="s">
        <v>19</v>
      </c>
      <c r="F18" s="1" t="s">
        <v>20</v>
      </c>
      <c r="G18" s="1" t="s">
        <v>21</v>
      </c>
      <c r="H18" s="1" t="s">
        <v>22</v>
      </c>
      <c r="I18" s="1" t="s">
        <v>23</v>
      </c>
      <c r="J18" s="1" t="s">
        <v>17</v>
      </c>
      <c r="K18" s="1" t="s">
        <v>18</v>
      </c>
      <c r="L18" s="1" t="s">
        <v>19</v>
      </c>
      <c r="M18" s="1" t="s">
        <v>20</v>
      </c>
      <c r="N18" s="1" t="s">
        <v>21</v>
      </c>
      <c r="O18" s="1" t="s">
        <v>22</v>
      </c>
      <c r="P18" s="1" t="s">
        <v>23</v>
      </c>
      <c r="Q18" s="1" t="s">
        <v>24</v>
      </c>
      <c r="R18" s="1" t="s">
        <v>25</v>
      </c>
    </row>
    <row r="19" spans="1:18" ht="15" x14ac:dyDescent="0.2">
      <c r="A19" s="1">
        <v>1</v>
      </c>
      <c r="B19" s="1">
        <v>2</v>
      </c>
      <c r="C19" s="1">
        <v>3</v>
      </c>
      <c r="D19" s="1">
        <v>4</v>
      </c>
      <c r="E19" s="1">
        <v>5</v>
      </c>
      <c r="F19" s="1">
        <v>6</v>
      </c>
      <c r="G19" s="1">
        <v>7</v>
      </c>
      <c r="H19" s="1">
        <v>8</v>
      </c>
      <c r="I19" s="1">
        <v>9</v>
      </c>
      <c r="J19" s="1">
        <v>10</v>
      </c>
      <c r="K19" s="1">
        <v>11</v>
      </c>
      <c r="L19" s="1">
        <v>12</v>
      </c>
      <c r="M19" s="1">
        <v>13</v>
      </c>
      <c r="N19" s="1">
        <v>14</v>
      </c>
      <c r="O19" s="1">
        <v>15</v>
      </c>
      <c r="P19" s="1">
        <v>16</v>
      </c>
    </row>
    <row r="20" spans="1:18" ht="50.1" customHeight="1" x14ac:dyDescent="0.2">
      <c r="A20" s="3" t="s">
        <v>0</v>
      </c>
      <c r="B20" s="3" t="s">
        <v>26</v>
      </c>
      <c r="C20" s="3" t="s">
        <v>0</v>
      </c>
      <c r="D20" s="3" t="s">
        <v>0</v>
      </c>
      <c r="E20" s="4" t="s">
        <v>0</v>
      </c>
      <c r="F20" s="3" t="s">
        <v>0</v>
      </c>
      <c r="G20" s="3" t="s">
        <v>0</v>
      </c>
      <c r="H20" s="5" t="s">
        <v>0</v>
      </c>
      <c r="I20" s="5" t="s">
        <v>27</v>
      </c>
      <c r="J20" s="3" t="s">
        <v>0</v>
      </c>
      <c r="K20" s="3" t="s">
        <v>0</v>
      </c>
      <c r="L20" s="4" t="s">
        <v>0</v>
      </c>
      <c r="M20" s="3" t="s">
        <v>0</v>
      </c>
      <c r="N20" s="3" t="s">
        <v>0</v>
      </c>
      <c r="O20" s="5" t="s">
        <v>0</v>
      </c>
      <c r="P20" s="5">
        <v>0</v>
      </c>
    </row>
  </sheetData>
  <mergeCells count="23">
    <mergeCell ref="A12:P12"/>
    <mergeCell ref="A13:P13"/>
    <mergeCell ref="A14:P14"/>
    <mergeCell ref="C15:I15"/>
    <mergeCell ref="J15:P15"/>
    <mergeCell ref="A15:A18"/>
    <mergeCell ref="B15:B18"/>
    <mergeCell ref="C16:I16"/>
    <mergeCell ref="J16:P16"/>
    <mergeCell ref="C17:F17"/>
    <mergeCell ref="G17:I17"/>
    <mergeCell ref="J17:M17"/>
    <mergeCell ref="N17:P17"/>
    <mergeCell ref="A7:P7"/>
    <mergeCell ref="A8:P8"/>
    <mergeCell ref="A9:P9"/>
    <mergeCell ref="A10:P10"/>
    <mergeCell ref="A11:P11"/>
    <mergeCell ref="O1:P1"/>
    <mergeCell ref="O2:P2"/>
    <mergeCell ref="O3:P3"/>
    <mergeCell ref="A4:P4"/>
    <mergeCell ref="A6:P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pageSetUpPr fitToPage="1"/>
  </sheetPr>
  <dimension ref="A1:R28"/>
  <sheetViews>
    <sheetView showOutlineSymbols="0" showWhiteSpace="0" workbookViewId="0">
      <selection activeCell="J26" sqref="J26"/>
    </sheetView>
  </sheetViews>
  <sheetFormatPr defaultRowHeight="14.25" x14ac:dyDescent="0.2"/>
  <cols>
    <col min="1" max="1" width="8" bestFit="1" customWidth="1"/>
    <col min="2" max="2" width="25" bestFit="1" customWidth="1"/>
    <col min="3" max="3" width="13" bestFit="1" customWidth="1"/>
    <col min="4" max="4" width="23" bestFit="1" customWidth="1"/>
    <col min="5" max="5" width="13" bestFit="1" customWidth="1"/>
    <col min="6" max="6" width="10" bestFit="1" customWidth="1"/>
    <col min="7" max="7" width="13" bestFit="1" customWidth="1"/>
    <col min="8" max="8" width="16" bestFit="1" customWidth="1"/>
    <col min="9" max="9" width="14" bestFit="1" customWidth="1"/>
    <col min="10" max="10" width="13" bestFit="1" customWidth="1"/>
    <col min="11" max="11" width="22" bestFit="1" customWidth="1"/>
    <col min="12" max="12" width="13" bestFit="1" customWidth="1"/>
    <col min="13" max="13" width="10" bestFit="1" customWidth="1"/>
    <col min="14" max="14" width="13" bestFit="1" customWidth="1"/>
    <col min="15" max="15" width="16" bestFit="1" customWidth="1"/>
    <col min="16" max="16" width="14" bestFit="1" customWidth="1"/>
    <col min="17" max="17" width="8.375" bestFit="1" customWidth="1"/>
    <col min="18" max="18" width="15.625" bestFit="1" customWidth="1"/>
  </cols>
  <sheetData>
    <row r="1" spans="1:16" x14ac:dyDescent="0.2">
      <c r="A1" s="2" t="s">
        <v>0</v>
      </c>
      <c r="B1" s="2" t="s">
        <v>0</v>
      </c>
      <c r="C1" s="2" t="s">
        <v>0</v>
      </c>
      <c r="D1" s="2" t="s">
        <v>0</v>
      </c>
      <c r="E1" s="2" t="s">
        <v>0</v>
      </c>
      <c r="F1" s="2" t="s">
        <v>0</v>
      </c>
      <c r="G1" s="2" t="s">
        <v>0</v>
      </c>
      <c r="H1" s="2" t="s">
        <v>0</v>
      </c>
      <c r="I1" s="2" t="s">
        <v>0</v>
      </c>
      <c r="J1" s="2" t="s">
        <v>0</v>
      </c>
      <c r="K1" s="2" t="s">
        <v>0</v>
      </c>
      <c r="L1" s="2" t="s">
        <v>0</v>
      </c>
      <c r="M1" s="2" t="s">
        <v>0</v>
      </c>
      <c r="N1" s="2" t="s">
        <v>0</v>
      </c>
      <c r="O1" s="57" t="s">
        <v>1</v>
      </c>
      <c r="P1" s="57" t="s">
        <v>0</v>
      </c>
    </row>
    <row r="2" spans="1:16" x14ac:dyDescent="0.2">
      <c r="A2" s="2" t="s">
        <v>0</v>
      </c>
      <c r="B2" s="2" t="s">
        <v>0</v>
      </c>
      <c r="C2" s="2" t="s">
        <v>0</v>
      </c>
      <c r="D2" s="2" t="s">
        <v>0</v>
      </c>
      <c r="E2" s="2" t="s">
        <v>0</v>
      </c>
      <c r="F2" s="2" t="s">
        <v>0</v>
      </c>
      <c r="G2" s="2" t="s">
        <v>0</v>
      </c>
      <c r="H2" s="2" t="s">
        <v>0</v>
      </c>
      <c r="I2" s="2" t="s">
        <v>0</v>
      </c>
      <c r="J2" s="2" t="s">
        <v>0</v>
      </c>
      <c r="K2" s="2" t="s">
        <v>0</v>
      </c>
      <c r="L2" s="2" t="s">
        <v>0</v>
      </c>
      <c r="M2" s="2" t="s">
        <v>0</v>
      </c>
      <c r="N2" s="2" t="s">
        <v>0</v>
      </c>
      <c r="O2" s="57" t="s">
        <v>2</v>
      </c>
      <c r="P2" s="57" t="s">
        <v>0</v>
      </c>
    </row>
    <row r="3" spans="1:16" x14ac:dyDescent="0.2">
      <c r="A3" s="2" t="s">
        <v>0</v>
      </c>
      <c r="B3" s="2" t="s">
        <v>0</v>
      </c>
      <c r="C3" s="2" t="s">
        <v>0</v>
      </c>
      <c r="D3" s="2" t="s">
        <v>0</v>
      </c>
      <c r="E3" s="2" t="s">
        <v>0</v>
      </c>
      <c r="F3" s="2" t="s">
        <v>0</v>
      </c>
      <c r="G3" s="2" t="s">
        <v>0</v>
      </c>
      <c r="H3" s="2" t="s">
        <v>0</v>
      </c>
      <c r="I3" s="2" t="s">
        <v>0</v>
      </c>
      <c r="J3" s="2" t="s">
        <v>0</v>
      </c>
      <c r="K3" s="2" t="s">
        <v>0</v>
      </c>
      <c r="L3" s="2" t="s">
        <v>0</v>
      </c>
      <c r="M3" s="2" t="s">
        <v>0</v>
      </c>
      <c r="N3" s="2" t="s">
        <v>0</v>
      </c>
      <c r="O3" s="57" t="s">
        <v>3</v>
      </c>
      <c r="P3" s="57" t="s">
        <v>0</v>
      </c>
    </row>
    <row r="4" spans="1:16" ht="45" customHeight="1" x14ac:dyDescent="0.2">
      <c r="A4" s="58" t="s">
        <v>4</v>
      </c>
      <c r="B4" s="59"/>
      <c r="C4" s="59"/>
      <c r="D4" s="59"/>
      <c r="E4" s="59"/>
      <c r="F4" s="59"/>
      <c r="G4" s="59"/>
      <c r="H4" s="59"/>
      <c r="I4" s="59"/>
      <c r="J4" s="59"/>
      <c r="K4" s="59"/>
      <c r="L4" s="59"/>
      <c r="M4" s="59"/>
      <c r="N4" s="59"/>
      <c r="O4" s="59"/>
      <c r="P4" s="59"/>
    </row>
    <row r="5" spans="1:16" x14ac:dyDescent="0.2">
      <c r="A5" t="s">
        <v>0</v>
      </c>
    </row>
    <row r="6" spans="1:16" x14ac:dyDescent="0.2">
      <c r="A6" s="60" t="s">
        <v>5</v>
      </c>
      <c r="B6" s="59"/>
      <c r="C6" s="59"/>
      <c r="D6" s="59"/>
      <c r="E6" s="59"/>
      <c r="F6" s="59"/>
      <c r="G6" s="59"/>
      <c r="H6" s="59"/>
      <c r="I6" s="59"/>
      <c r="J6" s="59"/>
      <c r="K6" s="59"/>
      <c r="L6" s="59"/>
      <c r="M6" s="59"/>
      <c r="N6" s="59"/>
      <c r="O6" s="59"/>
      <c r="P6" s="59"/>
    </row>
    <row r="7" spans="1:16" x14ac:dyDescent="0.2">
      <c r="A7" s="61" t="s">
        <v>6</v>
      </c>
      <c r="B7" s="59"/>
      <c r="C7" s="59"/>
      <c r="D7" s="59"/>
      <c r="E7" s="59"/>
      <c r="F7" s="59"/>
      <c r="G7" s="59"/>
      <c r="H7" s="59"/>
      <c r="I7" s="59"/>
      <c r="J7" s="59"/>
      <c r="K7" s="59"/>
      <c r="L7" s="59"/>
      <c r="M7" s="59"/>
      <c r="N7" s="59"/>
      <c r="O7" s="59"/>
      <c r="P7" s="59"/>
    </row>
    <row r="8" spans="1:16" s="7" customFormat="1" x14ac:dyDescent="0.2">
      <c r="A8" s="69" t="str">
        <f>т1!8:8</f>
        <v>Год раскрытия информации: 2021</v>
      </c>
      <c r="B8" s="65"/>
      <c r="C8" s="65"/>
      <c r="D8" s="65"/>
      <c r="E8" s="65"/>
      <c r="F8" s="65"/>
      <c r="G8" s="65"/>
      <c r="H8" s="65"/>
      <c r="I8" s="65"/>
      <c r="J8" s="65"/>
      <c r="K8" s="65"/>
      <c r="L8" s="65"/>
      <c r="M8" s="65"/>
      <c r="N8" s="65"/>
      <c r="O8" s="65"/>
      <c r="P8" s="65"/>
    </row>
    <row r="9" spans="1:16" s="7" customFormat="1" ht="68.25" customHeight="1" x14ac:dyDescent="0.2">
      <c r="A9" s="64" t="str">
        <f>т1!9:9</f>
        <v>Наименование инвестиционного проекта: 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v>
      </c>
      <c r="B9" s="64"/>
      <c r="C9" s="64"/>
      <c r="D9" s="64"/>
      <c r="E9" s="64"/>
      <c r="F9" s="64"/>
      <c r="G9" s="64"/>
      <c r="H9" s="64"/>
      <c r="I9" s="64"/>
      <c r="J9" s="64"/>
      <c r="K9" s="64"/>
      <c r="L9" s="64"/>
      <c r="M9" s="64"/>
      <c r="N9" s="64"/>
      <c r="O9" s="64"/>
      <c r="P9" s="64"/>
    </row>
    <row r="10" spans="1:16" s="7" customFormat="1" ht="14.25" customHeight="1" x14ac:dyDescent="0.2">
      <c r="A10" s="64" t="str">
        <f>т1!10:10</f>
        <v>Идентификатор инвестиционного проекта: L_19-1035</v>
      </c>
      <c r="B10" s="64"/>
      <c r="C10" s="64"/>
      <c r="D10" s="64"/>
      <c r="E10" s="64"/>
      <c r="F10" s="64"/>
      <c r="G10" s="64"/>
      <c r="H10" s="64"/>
      <c r="I10" s="64"/>
      <c r="J10" s="64"/>
      <c r="K10" s="64"/>
      <c r="L10" s="64"/>
      <c r="M10" s="64"/>
      <c r="N10" s="64"/>
      <c r="O10" s="64"/>
      <c r="P10" s="64"/>
    </row>
    <row r="11" spans="1:16" s="7" customFormat="1" ht="15" x14ac:dyDescent="0.2">
      <c r="A11" s="70" t="str">
        <f>т1!11:11</f>
        <v>Решение от утверждении инвестиционной программы отсутствует</v>
      </c>
      <c r="B11" s="70"/>
      <c r="C11" s="70"/>
      <c r="D11" s="70"/>
      <c r="E11" s="70"/>
      <c r="F11" s="70"/>
      <c r="G11" s="70"/>
      <c r="H11" s="70"/>
      <c r="I11" s="70"/>
      <c r="J11" s="70"/>
      <c r="K11" s="70"/>
      <c r="L11" s="70"/>
      <c r="M11" s="70"/>
      <c r="N11" s="70"/>
      <c r="O11" s="70"/>
      <c r="P11" s="70"/>
    </row>
    <row r="12" spans="1:16" s="29" customFormat="1" ht="14.25" customHeight="1" x14ac:dyDescent="0.2">
      <c r="A12" s="61" t="s">
        <v>7</v>
      </c>
      <c r="B12" s="61"/>
      <c r="C12" s="61"/>
      <c r="D12" s="61"/>
      <c r="E12" s="61"/>
      <c r="F12" s="61"/>
      <c r="G12" s="61"/>
      <c r="H12" s="61"/>
      <c r="I12" s="61"/>
      <c r="J12" s="61"/>
      <c r="K12" s="61"/>
      <c r="L12" s="61"/>
      <c r="M12" s="61"/>
      <c r="N12" s="61"/>
      <c r="O12" s="61"/>
      <c r="P12" s="61"/>
    </row>
    <row r="13" spans="1:16" s="29" customFormat="1" x14ac:dyDescent="0.2">
      <c r="A13" s="66" t="s">
        <v>8</v>
      </c>
      <c r="B13" s="59"/>
      <c r="C13" s="59"/>
      <c r="D13" s="59"/>
      <c r="E13" s="59"/>
      <c r="F13" s="59"/>
      <c r="G13" s="59"/>
      <c r="H13" s="59"/>
      <c r="I13" s="59"/>
      <c r="J13" s="59"/>
      <c r="K13" s="59"/>
      <c r="L13" s="59"/>
      <c r="M13" s="59"/>
      <c r="N13" s="59"/>
      <c r="O13" s="59"/>
      <c r="P13" s="59"/>
    </row>
    <row r="14" spans="1:16" x14ac:dyDescent="0.2">
      <c r="A14" s="60" t="s">
        <v>29</v>
      </c>
      <c r="B14" s="59"/>
      <c r="C14" s="59"/>
      <c r="D14" s="59"/>
      <c r="E14" s="59"/>
      <c r="F14" s="59"/>
      <c r="G14" s="59"/>
      <c r="H14" s="59"/>
      <c r="I14" s="59"/>
      <c r="J14" s="59"/>
      <c r="K14" s="59"/>
      <c r="L14" s="59"/>
      <c r="M14" s="59"/>
      <c r="N14" s="59"/>
      <c r="O14" s="59"/>
      <c r="P14" s="59"/>
    </row>
    <row r="15" spans="1:16" x14ac:dyDescent="0.2">
      <c r="A15" s="67" t="s">
        <v>10</v>
      </c>
      <c r="B15" s="67" t="s">
        <v>11</v>
      </c>
      <c r="C15" s="67" t="s">
        <v>12</v>
      </c>
      <c r="D15" s="67" t="s">
        <v>0</v>
      </c>
      <c r="E15" s="67" t="s">
        <v>0</v>
      </c>
      <c r="F15" s="67" t="s">
        <v>0</v>
      </c>
      <c r="G15" s="67" t="s">
        <v>0</v>
      </c>
      <c r="H15" s="67" t="s">
        <v>0</v>
      </c>
      <c r="I15" s="67" t="s">
        <v>0</v>
      </c>
      <c r="J15" s="67" t="s">
        <v>13</v>
      </c>
      <c r="K15" s="67" t="s">
        <v>0</v>
      </c>
      <c r="L15" s="67" t="s">
        <v>0</v>
      </c>
      <c r="M15" s="67" t="s">
        <v>0</v>
      </c>
      <c r="N15" s="67" t="s">
        <v>0</v>
      </c>
      <c r="O15" s="67" t="s">
        <v>0</v>
      </c>
      <c r="P15" s="67" t="s">
        <v>0</v>
      </c>
    </row>
    <row r="16" spans="1:16" s="29" customFormat="1" ht="49.5" customHeight="1" x14ac:dyDescent="0.2">
      <c r="A16" s="67" t="s">
        <v>0</v>
      </c>
      <c r="B16" s="67" t="s">
        <v>0</v>
      </c>
      <c r="C16" s="67" t="str">
        <f>т1!C16</f>
        <v>Наименование и реквизиты документа, согласно которому сформированы технические характеристики (параметры) инвестиционного проекта распоряжение флиала АО "Янтарьэнерго" Городские электрические сети  от 22.03.2021 № 97</v>
      </c>
      <c r="D16" s="67" t="s">
        <v>0</v>
      </c>
      <c r="E16" s="67" t="s">
        <v>0</v>
      </c>
      <c r="F16" s="67" t="s">
        <v>0</v>
      </c>
      <c r="G16" s="67" t="s">
        <v>0</v>
      </c>
      <c r="H16" s="67" t="s">
        <v>0</v>
      </c>
      <c r="I16" s="67" t="s">
        <v>0</v>
      </c>
      <c r="J16" s="67" t="str">
        <f>т1!J16</f>
        <v>Наименование и реквизиты документа, согласно которому сформированы технические характеристики (параметры) инвестиционного проекта распоряжение флиала АО "Янтарьэнерго" Городские электрические сети  от 22.03.2021 № 97</v>
      </c>
      <c r="K16" s="67" t="s">
        <v>0</v>
      </c>
      <c r="L16" s="67" t="s">
        <v>0</v>
      </c>
      <c r="M16" s="67" t="s">
        <v>0</v>
      </c>
      <c r="N16" s="67" t="s">
        <v>0</v>
      </c>
      <c r="O16" s="67" t="s">
        <v>0</v>
      </c>
      <c r="P16" s="67" t="s">
        <v>0</v>
      </c>
    </row>
    <row r="17" spans="1:18" ht="30" customHeight="1" x14ac:dyDescent="0.2">
      <c r="A17" s="67" t="s">
        <v>0</v>
      </c>
      <c r="B17" s="67" t="s">
        <v>0</v>
      </c>
      <c r="C17" s="67" t="s">
        <v>14</v>
      </c>
      <c r="D17" s="67" t="s">
        <v>0</v>
      </c>
      <c r="E17" s="67" t="s">
        <v>0</v>
      </c>
      <c r="F17" s="67" t="s">
        <v>0</v>
      </c>
      <c r="G17" s="67" t="s">
        <v>15</v>
      </c>
      <c r="H17" s="67" t="s">
        <v>0</v>
      </c>
      <c r="I17" s="67" t="s">
        <v>0</v>
      </c>
      <c r="J17" s="67" t="s">
        <v>16</v>
      </c>
      <c r="K17" s="67" t="s">
        <v>0</v>
      </c>
      <c r="L17" s="67" t="s">
        <v>0</v>
      </c>
      <c r="M17" s="67" t="s">
        <v>0</v>
      </c>
      <c r="N17" s="67" t="s">
        <v>15</v>
      </c>
      <c r="O17" s="67" t="s">
        <v>0</v>
      </c>
      <c r="P17" s="67" t="s">
        <v>0</v>
      </c>
    </row>
    <row r="18" spans="1:18" ht="60" x14ac:dyDescent="0.2">
      <c r="A18" s="67" t="s">
        <v>0</v>
      </c>
      <c r="B18" s="67" t="s">
        <v>0</v>
      </c>
      <c r="C18" s="1" t="s">
        <v>17</v>
      </c>
      <c r="D18" s="1" t="s">
        <v>18</v>
      </c>
      <c r="E18" s="1" t="s">
        <v>19</v>
      </c>
      <c r="F18" s="1" t="s">
        <v>20</v>
      </c>
      <c r="G18" s="1" t="s">
        <v>21</v>
      </c>
      <c r="H18" s="1" t="s">
        <v>22</v>
      </c>
      <c r="I18" s="1" t="s">
        <v>23</v>
      </c>
      <c r="J18" s="1" t="s">
        <v>17</v>
      </c>
      <c r="K18" s="1" t="s">
        <v>18</v>
      </c>
      <c r="L18" s="1" t="s">
        <v>19</v>
      </c>
      <c r="M18" s="1" t="s">
        <v>20</v>
      </c>
      <c r="N18" s="1" t="s">
        <v>21</v>
      </c>
      <c r="O18" s="1" t="s">
        <v>22</v>
      </c>
      <c r="P18" s="1" t="s">
        <v>23</v>
      </c>
      <c r="Q18" s="1" t="s">
        <v>24</v>
      </c>
      <c r="R18" s="1" t="s">
        <v>25</v>
      </c>
    </row>
    <row r="19" spans="1:18" ht="15" x14ac:dyDescent="0.2">
      <c r="A19" s="1">
        <v>1</v>
      </c>
      <c r="B19" s="1">
        <v>2</v>
      </c>
      <c r="C19" s="1">
        <v>3</v>
      </c>
      <c r="D19" s="1">
        <v>4</v>
      </c>
      <c r="E19" s="1">
        <v>5</v>
      </c>
      <c r="F19" s="1">
        <v>6</v>
      </c>
      <c r="G19" s="1">
        <v>7</v>
      </c>
      <c r="H19" s="1">
        <v>8</v>
      </c>
      <c r="I19" s="1">
        <v>9</v>
      </c>
      <c r="J19" s="1">
        <v>10</v>
      </c>
      <c r="K19" s="1">
        <v>11</v>
      </c>
      <c r="L19" s="1">
        <v>12</v>
      </c>
      <c r="M19" s="1">
        <v>13</v>
      </c>
      <c r="N19" s="1">
        <v>14</v>
      </c>
      <c r="O19" s="1">
        <v>15</v>
      </c>
      <c r="P19" s="1">
        <v>16</v>
      </c>
    </row>
    <row r="20" spans="1:18" ht="50.1" customHeight="1" x14ac:dyDescent="0.2">
      <c r="A20" s="3">
        <v>1</v>
      </c>
      <c r="B20" s="3" t="s">
        <v>30</v>
      </c>
      <c r="C20" s="13" t="s">
        <v>59</v>
      </c>
      <c r="D20" s="13" t="s">
        <v>60</v>
      </c>
      <c r="E20" s="4">
        <v>2</v>
      </c>
      <c r="F20" s="13" t="s">
        <v>31</v>
      </c>
      <c r="G20" s="13" t="s">
        <v>98</v>
      </c>
      <c r="H20" s="5">
        <v>3689</v>
      </c>
      <c r="I20" s="5">
        <f t="shared" ref="I20:I22" si="0">H20*E20*Q20</f>
        <v>7746.9000000000005</v>
      </c>
      <c r="J20" s="3"/>
      <c r="K20" s="13"/>
      <c r="L20" s="4"/>
      <c r="M20" s="3"/>
      <c r="N20" s="3"/>
      <c r="O20" s="5"/>
      <c r="P20" s="5"/>
      <c r="Q20">
        <v>1.05</v>
      </c>
      <c r="R20" t="s">
        <v>0</v>
      </c>
    </row>
    <row r="21" spans="1:18" ht="50.1" customHeight="1" x14ac:dyDescent="0.2">
      <c r="A21" s="3">
        <v>2</v>
      </c>
      <c r="B21" s="3" t="s">
        <v>30</v>
      </c>
      <c r="C21" s="13" t="s">
        <v>59</v>
      </c>
      <c r="D21" s="13" t="s">
        <v>61</v>
      </c>
      <c r="E21" s="4">
        <v>11</v>
      </c>
      <c r="F21" s="13" t="s">
        <v>31</v>
      </c>
      <c r="G21" s="13" t="s">
        <v>99</v>
      </c>
      <c r="H21" s="5">
        <v>3762</v>
      </c>
      <c r="I21" s="5">
        <f t="shared" si="0"/>
        <v>43451.1</v>
      </c>
      <c r="J21" s="3"/>
      <c r="K21" s="13"/>
      <c r="L21" s="4"/>
      <c r="M21" s="3"/>
      <c r="N21" s="3"/>
      <c r="O21" s="5"/>
      <c r="P21" s="5"/>
      <c r="Q21">
        <v>1.05</v>
      </c>
      <c r="R21" t="s">
        <v>0</v>
      </c>
    </row>
    <row r="22" spans="1:18" s="20" customFormat="1" ht="50.1" customHeight="1" x14ac:dyDescent="0.2">
      <c r="A22" s="3">
        <v>3</v>
      </c>
      <c r="B22" s="3" t="s">
        <v>30</v>
      </c>
      <c r="C22" s="13" t="s">
        <v>59</v>
      </c>
      <c r="D22" s="13" t="s">
        <v>62</v>
      </c>
      <c r="E22" s="22">
        <v>4</v>
      </c>
      <c r="F22" s="13" t="s">
        <v>31</v>
      </c>
      <c r="G22" s="13" t="s">
        <v>100</v>
      </c>
      <c r="H22" s="23">
        <v>5023</v>
      </c>
      <c r="I22" s="5">
        <f t="shared" si="0"/>
        <v>21096.600000000002</v>
      </c>
      <c r="J22" s="21"/>
      <c r="K22" s="14"/>
      <c r="L22" s="22"/>
      <c r="M22" s="21"/>
      <c r="N22" s="21"/>
      <c r="O22" s="23"/>
      <c r="P22" s="23"/>
      <c r="Q22" s="20">
        <v>1.05</v>
      </c>
    </row>
    <row r="23" spans="1:18" ht="50.1" customHeight="1" x14ac:dyDescent="0.2">
      <c r="A23" s="3">
        <v>4</v>
      </c>
      <c r="B23" s="14" t="s">
        <v>58</v>
      </c>
      <c r="C23" s="13" t="s">
        <v>63</v>
      </c>
      <c r="D23" s="14" t="s">
        <v>64</v>
      </c>
      <c r="E23" s="15">
        <v>1</v>
      </c>
      <c r="F23" s="13" t="s">
        <v>31</v>
      </c>
      <c r="G23" s="14" t="s">
        <v>101</v>
      </c>
      <c r="H23" s="16">
        <v>239</v>
      </c>
      <c r="I23" s="16">
        <f t="shared" ref="I23:I26" si="1">H23*E23*Q23</f>
        <v>250.95000000000002</v>
      </c>
      <c r="J23" s="14"/>
      <c r="K23" s="14"/>
      <c r="L23" s="15"/>
      <c r="M23" s="14"/>
      <c r="N23" s="14"/>
      <c r="O23" s="16"/>
      <c r="P23" s="16"/>
      <c r="Q23" s="6">
        <v>1.05</v>
      </c>
      <c r="R23" t="s">
        <v>0</v>
      </c>
    </row>
    <row r="24" spans="1:18" s="20" customFormat="1" ht="50.1" customHeight="1" x14ac:dyDescent="0.2">
      <c r="A24" s="3">
        <v>5</v>
      </c>
      <c r="B24" s="14" t="s">
        <v>58</v>
      </c>
      <c r="C24" s="13" t="s">
        <v>63</v>
      </c>
      <c r="D24" s="14" t="s">
        <v>65</v>
      </c>
      <c r="E24" s="15">
        <v>4</v>
      </c>
      <c r="F24" s="13" t="s">
        <v>31</v>
      </c>
      <c r="G24" s="14" t="s">
        <v>102</v>
      </c>
      <c r="H24" s="16">
        <v>309</v>
      </c>
      <c r="I24" s="16">
        <f t="shared" si="1"/>
        <v>1297.8</v>
      </c>
      <c r="J24" s="14"/>
      <c r="K24" s="14"/>
      <c r="L24" s="15"/>
      <c r="M24" s="14"/>
      <c r="N24" s="14"/>
      <c r="O24" s="16"/>
      <c r="P24" s="16"/>
      <c r="Q24" s="20">
        <v>1.05</v>
      </c>
    </row>
    <row r="25" spans="1:18" s="20" customFormat="1" ht="50.1" customHeight="1" x14ac:dyDescent="0.2">
      <c r="A25" s="3">
        <v>6</v>
      </c>
      <c r="B25" s="14" t="s">
        <v>58</v>
      </c>
      <c r="C25" s="13" t="s">
        <v>63</v>
      </c>
      <c r="D25" s="14" t="s">
        <v>66</v>
      </c>
      <c r="E25" s="15">
        <v>2</v>
      </c>
      <c r="F25" s="13" t="s">
        <v>31</v>
      </c>
      <c r="G25" s="14" t="s">
        <v>103</v>
      </c>
      <c r="H25" s="16">
        <v>395</v>
      </c>
      <c r="I25" s="16">
        <f t="shared" si="1"/>
        <v>829.5</v>
      </c>
      <c r="J25" s="14"/>
      <c r="K25" s="14"/>
      <c r="L25" s="15"/>
      <c r="M25" s="14"/>
      <c r="N25" s="14"/>
      <c r="O25" s="16"/>
      <c r="P25" s="16"/>
      <c r="Q25" s="20">
        <v>1.05</v>
      </c>
    </row>
    <row r="26" spans="1:18" s="27" customFormat="1" ht="50.1" customHeight="1" x14ac:dyDescent="0.2">
      <c r="A26" s="14">
        <v>7</v>
      </c>
      <c r="B26" s="14" t="s">
        <v>89</v>
      </c>
      <c r="C26" s="14" t="s">
        <v>90</v>
      </c>
      <c r="D26" s="14" t="s">
        <v>91</v>
      </c>
      <c r="E26" s="15">
        <v>55</v>
      </c>
      <c r="F26" s="14" t="s">
        <v>31</v>
      </c>
      <c r="G26" s="14" t="s">
        <v>92</v>
      </c>
      <c r="H26" s="16">
        <v>162</v>
      </c>
      <c r="I26" s="16">
        <f t="shared" si="1"/>
        <v>9711.9000000000015</v>
      </c>
      <c r="J26" s="14"/>
      <c r="K26" s="14"/>
      <c r="L26" s="15"/>
      <c r="M26" s="14"/>
      <c r="N26" s="14"/>
      <c r="O26" s="16"/>
      <c r="P26" s="16"/>
      <c r="Q26" s="27">
        <v>1.0900000000000001</v>
      </c>
    </row>
    <row r="27" spans="1:18" s="27" customFormat="1" ht="75" x14ac:dyDescent="0.2">
      <c r="A27" s="14">
        <v>8</v>
      </c>
      <c r="B27" s="14" t="s">
        <v>93</v>
      </c>
      <c r="C27" s="14" t="s">
        <v>90</v>
      </c>
      <c r="D27" s="14" t="s">
        <v>94</v>
      </c>
      <c r="E27" s="15">
        <f>SUM(E20:E26)</f>
        <v>79</v>
      </c>
      <c r="F27" s="14" t="s">
        <v>31</v>
      </c>
      <c r="G27" s="14" t="s">
        <v>95</v>
      </c>
      <c r="H27" s="16">
        <v>7500</v>
      </c>
      <c r="I27" s="30">
        <v>7500</v>
      </c>
      <c r="J27" s="14"/>
      <c r="K27" s="14"/>
      <c r="L27" s="15"/>
      <c r="M27" s="14"/>
      <c r="N27" s="14"/>
      <c r="O27" s="16"/>
      <c r="P27" s="16"/>
    </row>
    <row r="28" spans="1:18" ht="60" x14ac:dyDescent="0.2">
      <c r="A28" s="3"/>
      <c r="B28" s="3" t="s">
        <v>26</v>
      </c>
      <c r="C28" s="3" t="s">
        <v>27</v>
      </c>
      <c r="D28" s="3" t="s">
        <v>27</v>
      </c>
      <c r="E28" s="4" t="s">
        <v>27</v>
      </c>
      <c r="F28" s="3" t="s">
        <v>27</v>
      </c>
      <c r="G28" s="3" t="s">
        <v>27</v>
      </c>
      <c r="H28" s="5" t="s">
        <v>27</v>
      </c>
      <c r="I28" s="5">
        <f>SUM(I20:I27)</f>
        <v>91884.75</v>
      </c>
      <c r="J28" s="3" t="s">
        <v>0</v>
      </c>
      <c r="K28" s="3"/>
      <c r="L28" s="4"/>
      <c r="M28" s="3"/>
      <c r="N28" s="3"/>
      <c r="O28" s="5"/>
      <c r="P28" s="5"/>
    </row>
  </sheetData>
  <mergeCells count="23">
    <mergeCell ref="A12:P12"/>
    <mergeCell ref="A13:P13"/>
    <mergeCell ref="A14:P14"/>
    <mergeCell ref="C15:I15"/>
    <mergeCell ref="J15:P15"/>
    <mergeCell ref="A15:A18"/>
    <mergeCell ref="B15:B18"/>
    <mergeCell ref="C16:I16"/>
    <mergeCell ref="J16:P16"/>
    <mergeCell ref="C17:F17"/>
    <mergeCell ref="G17:I17"/>
    <mergeCell ref="J17:M17"/>
    <mergeCell ref="N17:P17"/>
    <mergeCell ref="A7:P7"/>
    <mergeCell ref="A8:P8"/>
    <mergeCell ref="A9:P9"/>
    <mergeCell ref="A10:P10"/>
    <mergeCell ref="A11:P11"/>
    <mergeCell ref="O1:P1"/>
    <mergeCell ref="O2:P2"/>
    <mergeCell ref="O3:P3"/>
    <mergeCell ref="A4:P4"/>
    <mergeCell ref="A6:P6"/>
  </mergeCells>
  <pageMargins left="0.75" right="0.75" top="1" bottom="1" header="0.5" footer="0.5"/>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OutlineSymbols="0" showWhiteSpace="0" workbookViewId="0">
      <selection activeCell="Q17" sqref="A17:XFD17"/>
    </sheetView>
  </sheetViews>
  <sheetFormatPr defaultRowHeight="14.25" x14ac:dyDescent="0.2"/>
  <cols>
    <col min="1" max="1" width="8" bestFit="1" customWidth="1"/>
    <col min="2" max="2" width="25" bestFit="1" customWidth="1"/>
    <col min="3" max="3" width="13" bestFit="1" customWidth="1"/>
    <col min="4" max="4" width="23" bestFit="1" customWidth="1"/>
    <col min="5" max="5" width="13" bestFit="1" customWidth="1"/>
    <col min="6" max="6" width="10" bestFit="1" customWidth="1"/>
    <col min="7" max="7" width="13" bestFit="1" customWidth="1"/>
    <col min="8" max="8" width="16" bestFit="1" customWidth="1"/>
    <col min="9" max="9" width="14" bestFit="1" customWidth="1"/>
    <col min="10" max="10" width="13" bestFit="1" customWidth="1"/>
    <col min="11" max="11" width="22" bestFit="1" customWidth="1"/>
    <col min="12" max="12" width="13" bestFit="1" customWidth="1"/>
    <col min="13" max="13" width="10" bestFit="1" customWidth="1"/>
    <col min="14" max="14" width="13" bestFit="1" customWidth="1"/>
    <col min="15" max="15" width="16" bestFit="1" customWidth="1"/>
    <col min="16" max="16" width="14" bestFit="1" customWidth="1"/>
    <col min="17" max="17" width="8.375" bestFit="1" customWidth="1"/>
    <col min="18" max="18" width="15.625" bestFit="1" customWidth="1"/>
  </cols>
  <sheetData>
    <row r="1" spans="1:16" x14ac:dyDescent="0.2">
      <c r="A1" s="2" t="s">
        <v>0</v>
      </c>
      <c r="B1" s="2" t="s">
        <v>0</v>
      </c>
      <c r="C1" s="2" t="s">
        <v>0</v>
      </c>
      <c r="D1" s="2" t="s">
        <v>0</v>
      </c>
      <c r="E1" s="2" t="s">
        <v>0</v>
      </c>
      <c r="F1" s="2" t="s">
        <v>0</v>
      </c>
      <c r="G1" s="2" t="s">
        <v>0</v>
      </c>
      <c r="H1" s="2" t="s">
        <v>0</v>
      </c>
      <c r="I1" s="2" t="s">
        <v>0</v>
      </c>
      <c r="J1" s="2" t="s">
        <v>0</v>
      </c>
      <c r="K1" s="2" t="s">
        <v>0</v>
      </c>
      <c r="L1" s="2" t="s">
        <v>0</v>
      </c>
      <c r="M1" s="2" t="s">
        <v>0</v>
      </c>
      <c r="N1" s="2" t="s">
        <v>0</v>
      </c>
      <c r="O1" s="57" t="s">
        <v>1</v>
      </c>
      <c r="P1" s="57" t="s">
        <v>0</v>
      </c>
    </row>
    <row r="2" spans="1:16" x14ac:dyDescent="0.2">
      <c r="A2" s="2" t="s">
        <v>0</v>
      </c>
      <c r="B2" s="2" t="s">
        <v>0</v>
      </c>
      <c r="C2" s="2" t="s">
        <v>0</v>
      </c>
      <c r="D2" s="2" t="s">
        <v>0</v>
      </c>
      <c r="E2" s="2" t="s">
        <v>0</v>
      </c>
      <c r="F2" s="2" t="s">
        <v>0</v>
      </c>
      <c r="G2" s="2" t="s">
        <v>0</v>
      </c>
      <c r="H2" s="2" t="s">
        <v>0</v>
      </c>
      <c r="I2" s="2" t="s">
        <v>0</v>
      </c>
      <c r="J2" s="2" t="s">
        <v>0</v>
      </c>
      <c r="K2" s="2" t="s">
        <v>0</v>
      </c>
      <c r="L2" s="2" t="s">
        <v>0</v>
      </c>
      <c r="M2" s="2" t="s">
        <v>0</v>
      </c>
      <c r="N2" s="2" t="s">
        <v>0</v>
      </c>
      <c r="O2" s="57" t="s">
        <v>2</v>
      </c>
      <c r="P2" s="57" t="s">
        <v>0</v>
      </c>
    </row>
    <row r="3" spans="1:16" x14ac:dyDescent="0.2">
      <c r="A3" s="2" t="s">
        <v>0</v>
      </c>
      <c r="B3" s="2" t="s">
        <v>0</v>
      </c>
      <c r="C3" s="2" t="s">
        <v>0</v>
      </c>
      <c r="D3" s="2" t="s">
        <v>0</v>
      </c>
      <c r="E3" s="2" t="s">
        <v>0</v>
      </c>
      <c r="F3" s="2" t="s">
        <v>0</v>
      </c>
      <c r="G3" s="2" t="s">
        <v>0</v>
      </c>
      <c r="H3" s="2" t="s">
        <v>0</v>
      </c>
      <c r="I3" s="2" t="s">
        <v>0</v>
      </c>
      <c r="J3" s="2" t="s">
        <v>0</v>
      </c>
      <c r="K3" s="2" t="s">
        <v>0</v>
      </c>
      <c r="L3" s="2" t="s">
        <v>0</v>
      </c>
      <c r="M3" s="2" t="s">
        <v>0</v>
      </c>
      <c r="N3" s="2" t="s">
        <v>0</v>
      </c>
      <c r="O3" s="57" t="s">
        <v>3</v>
      </c>
      <c r="P3" s="57" t="s">
        <v>0</v>
      </c>
    </row>
    <row r="4" spans="1:16" ht="45" customHeight="1" x14ac:dyDescent="0.2">
      <c r="A4" s="58" t="s">
        <v>4</v>
      </c>
      <c r="B4" s="59"/>
      <c r="C4" s="59"/>
      <c r="D4" s="59"/>
      <c r="E4" s="59"/>
      <c r="F4" s="59"/>
      <c r="G4" s="59"/>
      <c r="H4" s="59"/>
      <c r="I4" s="59"/>
      <c r="J4" s="59"/>
      <c r="K4" s="59"/>
      <c r="L4" s="59"/>
      <c r="M4" s="59"/>
      <c r="N4" s="59"/>
      <c r="O4" s="59"/>
      <c r="P4" s="59"/>
    </row>
    <row r="5" spans="1:16" x14ac:dyDescent="0.2">
      <c r="A5" t="s">
        <v>0</v>
      </c>
    </row>
    <row r="6" spans="1:16" x14ac:dyDescent="0.2">
      <c r="A6" s="60" t="s">
        <v>5</v>
      </c>
      <c r="B6" s="59"/>
      <c r="C6" s="59"/>
      <c r="D6" s="59"/>
      <c r="E6" s="59"/>
      <c r="F6" s="59"/>
      <c r="G6" s="59"/>
      <c r="H6" s="59"/>
      <c r="I6" s="59"/>
      <c r="J6" s="59"/>
      <c r="K6" s="59"/>
      <c r="L6" s="59"/>
      <c r="M6" s="59"/>
      <c r="N6" s="59"/>
      <c r="O6" s="59"/>
      <c r="P6" s="59"/>
    </row>
    <row r="7" spans="1:16" x14ac:dyDescent="0.2">
      <c r="A7" s="61" t="s">
        <v>6</v>
      </c>
      <c r="B7" s="59"/>
      <c r="C7" s="59"/>
      <c r="D7" s="59"/>
      <c r="E7" s="59"/>
      <c r="F7" s="59"/>
      <c r="G7" s="59"/>
      <c r="H7" s="59"/>
      <c r="I7" s="59"/>
      <c r="J7" s="59"/>
      <c r="K7" s="59"/>
      <c r="L7" s="59"/>
      <c r="M7" s="59"/>
      <c r="N7" s="59"/>
      <c r="O7" s="59"/>
      <c r="P7" s="59"/>
    </row>
    <row r="8" spans="1:16" s="7" customFormat="1" x14ac:dyDescent="0.2">
      <c r="A8" s="69" t="str">
        <f>т1!8:8</f>
        <v>Год раскрытия информации: 2021</v>
      </c>
      <c r="B8" s="65"/>
      <c r="C8" s="65"/>
      <c r="D8" s="65"/>
      <c r="E8" s="65"/>
      <c r="F8" s="65"/>
      <c r="G8" s="65"/>
      <c r="H8" s="65"/>
      <c r="I8" s="65"/>
      <c r="J8" s="65"/>
      <c r="K8" s="65"/>
      <c r="L8" s="65"/>
      <c r="M8" s="65"/>
      <c r="N8" s="65"/>
      <c r="O8" s="65"/>
      <c r="P8" s="65"/>
    </row>
    <row r="9" spans="1:16" s="7" customFormat="1" ht="68.25" customHeight="1" x14ac:dyDescent="0.2">
      <c r="A9" s="64" t="str">
        <f>т1!9:9</f>
        <v>Наименование инвестиционного проекта: 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v>
      </c>
      <c r="B9" s="64"/>
      <c r="C9" s="64"/>
      <c r="D9" s="64"/>
      <c r="E9" s="64"/>
      <c r="F9" s="64"/>
      <c r="G9" s="64"/>
      <c r="H9" s="64"/>
      <c r="I9" s="64"/>
      <c r="J9" s="64"/>
      <c r="K9" s="64"/>
      <c r="L9" s="64"/>
      <c r="M9" s="64"/>
      <c r="N9" s="64"/>
      <c r="O9" s="64"/>
      <c r="P9" s="64"/>
    </row>
    <row r="10" spans="1:16" s="7" customFormat="1" ht="14.25" customHeight="1" x14ac:dyDescent="0.2">
      <c r="A10" s="64" t="str">
        <f>т1!10:10</f>
        <v>Идентификатор инвестиционного проекта: L_19-1035</v>
      </c>
      <c r="B10" s="64"/>
      <c r="C10" s="64"/>
      <c r="D10" s="64"/>
      <c r="E10" s="64"/>
      <c r="F10" s="64"/>
      <c r="G10" s="64"/>
      <c r="H10" s="64"/>
      <c r="I10" s="64"/>
      <c r="J10" s="64"/>
      <c r="K10" s="64"/>
      <c r="L10" s="64"/>
      <c r="M10" s="64"/>
      <c r="N10" s="64"/>
      <c r="O10" s="64"/>
      <c r="P10" s="64"/>
    </row>
    <row r="11" spans="1:16" s="7" customFormat="1" ht="15" x14ac:dyDescent="0.2">
      <c r="A11" s="70" t="str">
        <f>т1!11:11</f>
        <v>Решение от утверждении инвестиционной программы отсутствует</v>
      </c>
      <c r="B11" s="70"/>
      <c r="C11" s="70"/>
      <c r="D11" s="70"/>
      <c r="E11" s="70"/>
      <c r="F11" s="70"/>
      <c r="G11" s="70"/>
      <c r="H11" s="70"/>
      <c r="I11" s="70"/>
      <c r="J11" s="70"/>
      <c r="K11" s="70"/>
      <c r="L11" s="70"/>
      <c r="M11" s="70"/>
      <c r="N11" s="70"/>
      <c r="O11" s="70"/>
      <c r="P11" s="70"/>
    </row>
    <row r="12" spans="1:16" s="29" customFormat="1" ht="14.25" customHeight="1" x14ac:dyDescent="0.2">
      <c r="A12" s="61" t="s">
        <v>7</v>
      </c>
      <c r="B12" s="61"/>
      <c r="C12" s="61"/>
      <c r="D12" s="61"/>
      <c r="E12" s="61"/>
      <c r="F12" s="61"/>
      <c r="G12" s="61"/>
      <c r="H12" s="61"/>
      <c r="I12" s="61"/>
      <c r="J12" s="61"/>
      <c r="K12" s="61"/>
      <c r="L12" s="61"/>
      <c r="M12" s="61"/>
      <c r="N12" s="61"/>
      <c r="O12" s="61"/>
      <c r="P12" s="61"/>
    </row>
    <row r="13" spans="1:16" s="29" customFormat="1" x14ac:dyDescent="0.2">
      <c r="A13" s="66" t="s">
        <v>8</v>
      </c>
      <c r="B13" s="59"/>
      <c r="C13" s="59"/>
      <c r="D13" s="59"/>
      <c r="E13" s="59"/>
      <c r="F13" s="59"/>
      <c r="G13" s="59"/>
      <c r="H13" s="59"/>
      <c r="I13" s="59"/>
      <c r="J13" s="59"/>
      <c r="K13" s="59"/>
      <c r="L13" s="59"/>
      <c r="M13" s="59"/>
      <c r="N13" s="59"/>
      <c r="O13" s="59"/>
      <c r="P13" s="59"/>
    </row>
    <row r="14" spans="1:16" x14ac:dyDescent="0.2">
      <c r="A14" s="60" t="s">
        <v>32</v>
      </c>
      <c r="B14" s="59"/>
      <c r="C14" s="59"/>
      <c r="D14" s="59"/>
      <c r="E14" s="59"/>
      <c r="F14" s="59"/>
      <c r="G14" s="59"/>
      <c r="H14" s="59"/>
      <c r="I14" s="59"/>
      <c r="J14" s="59"/>
      <c r="K14" s="59"/>
      <c r="L14" s="59"/>
      <c r="M14" s="59"/>
      <c r="N14" s="59"/>
      <c r="O14" s="59"/>
      <c r="P14" s="59"/>
    </row>
    <row r="15" spans="1:16" x14ac:dyDescent="0.2">
      <c r="A15" s="67" t="s">
        <v>10</v>
      </c>
      <c r="B15" s="67" t="s">
        <v>11</v>
      </c>
      <c r="C15" s="67" t="s">
        <v>12</v>
      </c>
      <c r="D15" s="67" t="s">
        <v>0</v>
      </c>
      <c r="E15" s="67" t="s">
        <v>0</v>
      </c>
      <c r="F15" s="67" t="s">
        <v>0</v>
      </c>
      <c r="G15" s="67" t="s">
        <v>0</v>
      </c>
      <c r="H15" s="67" t="s">
        <v>0</v>
      </c>
      <c r="I15" s="67" t="s">
        <v>0</v>
      </c>
      <c r="J15" s="67" t="s">
        <v>13</v>
      </c>
      <c r="K15" s="67" t="s">
        <v>0</v>
      </c>
      <c r="L15" s="67" t="s">
        <v>0</v>
      </c>
      <c r="M15" s="67" t="s">
        <v>0</v>
      </c>
      <c r="N15" s="67" t="s">
        <v>0</v>
      </c>
      <c r="O15" s="67" t="s">
        <v>0</v>
      </c>
      <c r="P15" s="67" t="s">
        <v>0</v>
      </c>
    </row>
    <row r="16" spans="1:16" s="29" customFormat="1" ht="45.75" customHeight="1" x14ac:dyDescent="0.2">
      <c r="A16" s="67" t="s">
        <v>0</v>
      </c>
      <c r="B16" s="67" t="s">
        <v>0</v>
      </c>
      <c r="C16" s="67" t="str">
        <f>т1!C16</f>
        <v>Наименование и реквизиты документа, согласно которому сформированы технические характеристики (параметры) инвестиционного проекта распоряжение флиала АО "Янтарьэнерго" Городские электрические сети  от 22.03.2021 № 97</v>
      </c>
      <c r="D16" s="67" t="s">
        <v>0</v>
      </c>
      <c r="E16" s="67" t="s">
        <v>0</v>
      </c>
      <c r="F16" s="67" t="s">
        <v>0</v>
      </c>
      <c r="G16" s="67" t="s">
        <v>0</v>
      </c>
      <c r="H16" s="67" t="s">
        <v>0</v>
      </c>
      <c r="I16" s="67" t="s">
        <v>0</v>
      </c>
      <c r="J16" s="67" t="str">
        <f>т1!J16</f>
        <v>Наименование и реквизиты документа, согласно которому сформированы технические характеристики (параметры) инвестиционного проекта распоряжение флиала АО "Янтарьэнерго" Городские электрические сети  от 22.03.2021 № 97</v>
      </c>
      <c r="K16" s="67" t="s">
        <v>0</v>
      </c>
      <c r="L16" s="67" t="s">
        <v>0</v>
      </c>
      <c r="M16" s="67" t="s">
        <v>0</v>
      </c>
      <c r="N16" s="67" t="s">
        <v>0</v>
      </c>
      <c r="O16" s="67" t="s">
        <v>0</v>
      </c>
      <c r="P16" s="67" t="s">
        <v>0</v>
      </c>
    </row>
    <row r="17" spans="1:18" ht="30" customHeight="1" x14ac:dyDescent="0.2">
      <c r="A17" s="67" t="s">
        <v>0</v>
      </c>
      <c r="B17" s="67" t="s">
        <v>0</v>
      </c>
      <c r="C17" s="67" t="s">
        <v>14</v>
      </c>
      <c r="D17" s="67" t="s">
        <v>0</v>
      </c>
      <c r="E17" s="67" t="s">
        <v>0</v>
      </c>
      <c r="F17" s="67" t="s">
        <v>0</v>
      </c>
      <c r="G17" s="67" t="s">
        <v>15</v>
      </c>
      <c r="H17" s="67" t="s">
        <v>0</v>
      </c>
      <c r="I17" s="67" t="s">
        <v>0</v>
      </c>
      <c r="J17" s="67" t="s">
        <v>16</v>
      </c>
      <c r="K17" s="67" t="s">
        <v>0</v>
      </c>
      <c r="L17" s="67" t="s">
        <v>0</v>
      </c>
      <c r="M17" s="67" t="s">
        <v>0</v>
      </c>
      <c r="N17" s="67" t="s">
        <v>15</v>
      </c>
      <c r="O17" s="67" t="s">
        <v>0</v>
      </c>
      <c r="P17" s="67" t="s">
        <v>0</v>
      </c>
    </row>
    <row r="18" spans="1:18" ht="60" x14ac:dyDescent="0.2">
      <c r="A18" s="67" t="s">
        <v>0</v>
      </c>
      <c r="B18" s="67" t="s">
        <v>0</v>
      </c>
      <c r="C18" s="1" t="s">
        <v>17</v>
      </c>
      <c r="D18" s="1" t="s">
        <v>18</v>
      </c>
      <c r="E18" s="1" t="s">
        <v>19</v>
      </c>
      <c r="F18" s="1" t="s">
        <v>20</v>
      </c>
      <c r="G18" s="1" t="s">
        <v>21</v>
      </c>
      <c r="H18" s="1" t="s">
        <v>22</v>
      </c>
      <c r="I18" s="1" t="s">
        <v>23</v>
      </c>
      <c r="J18" s="1" t="s">
        <v>17</v>
      </c>
      <c r="K18" s="1" t="s">
        <v>18</v>
      </c>
      <c r="L18" s="1" t="s">
        <v>19</v>
      </c>
      <c r="M18" s="1" t="s">
        <v>20</v>
      </c>
      <c r="N18" s="1" t="s">
        <v>21</v>
      </c>
      <c r="O18" s="1" t="s">
        <v>22</v>
      </c>
      <c r="P18" s="1" t="s">
        <v>23</v>
      </c>
      <c r="Q18" s="1" t="s">
        <v>24</v>
      </c>
      <c r="R18" s="1" t="s">
        <v>25</v>
      </c>
    </row>
    <row r="19" spans="1:18" ht="15" x14ac:dyDescent="0.2">
      <c r="A19" s="1">
        <v>1</v>
      </c>
      <c r="B19" s="1">
        <v>2</v>
      </c>
      <c r="C19" s="1">
        <v>3</v>
      </c>
      <c r="D19" s="1">
        <v>4</v>
      </c>
      <c r="E19" s="1">
        <v>5</v>
      </c>
      <c r="F19" s="1">
        <v>6</v>
      </c>
      <c r="G19" s="1">
        <v>7</v>
      </c>
      <c r="H19" s="1">
        <v>8</v>
      </c>
      <c r="I19" s="1">
        <v>9</v>
      </c>
      <c r="J19" s="1">
        <v>10</v>
      </c>
      <c r="K19" s="1">
        <v>11</v>
      </c>
      <c r="L19" s="1">
        <v>12</v>
      </c>
      <c r="M19" s="1">
        <v>13</v>
      </c>
      <c r="N19" s="1">
        <v>14</v>
      </c>
      <c r="O19" s="1">
        <v>15</v>
      </c>
      <c r="P19" s="1">
        <v>16</v>
      </c>
    </row>
    <row r="20" spans="1:18" ht="50.1" customHeight="1" x14ac:dyDescent="0.2">
      <c r="A20" s="3" t="s">
        <v>0</v>
      </c>
      <c r="B20" s="3" t="s">
        <v>26</v>
      </c>
      <c r="C20" s="3" t="s">
        <v>0</v>
      </c>
      <c r="D20" s="3" t="s">
        <v>0</v>
      </c>
      <c r="E20" s="4" t="s">
        <v>0</v>
      </c>
      <c r="F20" s="3" t="s">
        <v>0</v>
      </c>
      <c r="G20" s="3" t="s">
        <v>0</v>
      </c>
      <c r="H20" s="5" t="s">
        <v>0</v>
      </c>
      <c r="I20" s="5" t="s">
        <v>27</v>
      </c>
      <c r="J20" s="3" t="s">
        <v>0</v>
      </c>
      <c r="K20" s="3" t="s">
        <v>0</v>
      </c>
      <c r="L20" s="4" t="s">
        <v>0</v>
      </c>
      <c r="M20" s="3" t="s">
        <v>0</v>
      </c>
      <c r="N20" s="3" t="s">
        <v>0</v>
      </c>
      <c r="O20" s="5" t="s">
        <v>0</v>
      </c>
      <c r="P20" s="5">
        <v>0</v>
      </c>
    </row>
  </sheetData>
  <mergeCells count="23">
    <mergeCell ref="A12:P12"/>
    <mergeCell ref="A13:P13"/>
    <mergeCell ref="A14:P14"/>
    <mergeCell ref="C15:I15"/>
    <mergeCell ref="J15:P15"/>
    <mergeCell ref="A15:A18"/>
    <mergeCell ref="B15:B18"/>
    <mergeCell ref="C16:I16"/>
    <mergeCell ref="J16:P16"/>
    <mergeCell ref="C17:F17"/>
    <mergeCell ref="G17:I17"/>
    <mergeCell ref="J17:M17"/>
    <mergeCell ref="N17:P17"/>
    <mergeCell ref="A7:P7"/>
    <mergeCell ref="A8:P8"/>
    <mergeCell ref="A9:P9"/>
    <mergeCell ref="A10:P10"/>
    <mergeCell ref="A11:P11"/>
    <mergeCell ref="O1:P1"/>
    <mergeCell ref="O2:P2"/>
    <mergeCell ref="O3:P3"/>
    <mergeCell ref="A4:P4"/>
    <mergeCell ref="A6:P6"/>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OutlineSymbols="0" showWhiteSpace="0" workbookViewId="0">
      <selection activeCell="Q16" sqref="A16:XFD16"/>
    </sheetView>
  </sheetViews>
  <sheetFormatPr defaultRowHeight="14.25" x14ac:dyDescent="0.2"/>
  <cols>
    <col min="1" max="1" width="8" bestFit="1" customWidth="1"/>
    <col min="2" max="2" width="25" bestFit="1" customWidth="1"/>
    <col min="3" max="3" width="13" bestFit="1" customWidth="1"/>
    <col min="4" max="4" width="23" bestFit="1" customWidth="1"/>
    <col min="5" max="5" width="13" bestFit="1" customWidth="1"/>
    <col min="6" max="6" width="10" bestFit="1" customWidth="1"/>
    <col min="7" max="7" width="13" bestFit="1" customWidth="1"/>
    <col min="8" max="8" width="16" bestFit="1" customWidth="1"/>
    <col min="9" max="9" width="14" bestFit="1" customWidth="1"/>
    <col min="10" max="10" width="13" bestFit="1" customWidth="1"/>
    <col min="11" max="11" width="22" bestFit="1" customWidth="1"/>
    <col min="12" max="12" width="13" bestFit="1" customWidth="1"/>
    <col min="13" max="13" width="10" bestFit="1" customWidth="1"/>
    <col min="14" max="14" width="13" bestFit="1" customWidth="1"/>
    <col min="15" max="15" width="16" bestFit="1" customWidth="1"/>
    <col min="16" max="16" width="14" bestFit="1" customWidth="1"/>
    <col min="17" max="17" width="8.375" bestFit="1" customWidth="1"/>
    <col min="18" max="18" width="15.625" bestFit="1" customWidth="1"/>
  </cols>
  <sheetData>
    <row r="1" spans="1:16" x14ac:dyDescent="0.2">
      <c r="A1" s="2" t="s">
        <v>0</v>
      </c>
      <c r="B1" s="2" t="s">
        <v>0</v>
      </c>
      <c r="C1" s="2" t="s">
        <v>0</v>
      </c>
      <c r="D1" s="2" t="s">
        <v>0</v>
      </c>
      <c r="E1" s="2" t="s">
        <v>0</v>
      </c>
      <c r="F1" s="2" t="s">
        <v>0</v>
      </c>
      <c r="G1" s="2" t="s">
        <v>0</v>
      </c>
      <c r="H1" s="2" t="s">
        <v>0</v>
      </c>
      <c r="I1" s="2" t="s">
        <v>0</v>
      </c>
      <c r="J1" s="2" t="s">
        <v>0</v>
      </c>
      <c r="K1" s="2" t="s">
        <v>0</v>
      </c>
      <c r="L1" s="2" t="s">
        <v>0</v>
      </c>
      <c r="M1" s="2" t="s">
        <v>0</v>
      </c>
      <c r="N1" s="2" t="s">
        <v>0</v>
      </c>
      <c r="O1" s="57" t="s">
        <v>1</v>
      </c>
      <c r="P1" s="57" t="s">
        <v>0</v>
      </c>
    </row>
    <row r="2" spans="1:16" x14ac:dyDescent="0.2">
      <c r="A2" s="2" t="s">
        <v>0</v>
      </c>
      <c r="B2" s="2" t="s">
        <v>0</v>
      </c>
      <c r="C2" s="2" t="s">
        <v>0</v>
      </c>
      <c r="D2" s="2" t="s">
        <v>0</v>
      </c>
      <c r="E2" s="2" t="s">
        <v>0</v>
      </c>
      <c r="F2" s="2" t="s">
        <v>0</v>
      </c>
      <c r="G2" s="2" t="s">
        <v>0</v>
      </c>
      <c r="H2" s="2" t="s">
        <v>0</v>
      </c>
      <c r="I2" s="2" t="s">
        <v>0</v>
      </c>
      <c r="J2" s="2" t="s">
        <v>0</v>
      </c>
      <c r="K2" s="2" t="s">
        <v>0</v>
      </c>
      <c r="L2" s="2" t="s">
        <v>0</v>
      </c>
      <c r="M2" s="2" t="s">
        <v>0</v>
      </c>
      <c r="N2" s="2" t="s">
        <v>0</v>
      </c>
      <c r="O2" s="57" t="s">
        <v>2</v>
      </c>
      <c r="P2" s="57" t="s">
        <v>0</v>
      </c>
    </row>
    <row r="3" spans="1:16" x14ac:dyDescent="0.2">
      <c r="A3" s="2" t="s">
        <v>0</v>
      </c>
      <c r="B3" s="2" t="s">
        <v>0</v>
      </c>
      <c r="C3" s="2" t="s">
        <v>0</v>
      </c>
      <c r="D3" s="2" t="s">
        <v>0</v>
      </c>
      <c r="E3" s="2" t="s">
        <v>0</v>
      </c>
      <c r="F3" s="2" t="s">
        <v>0</v>
      </c>
      <c r="G3" s="2" t="s">
        <v>0</v>
      </c>
      <c r="H3" s="2" t="s">
        <v>0</v>
      </c>
      <c r="I3" s="2" t="s">
        <v>0</v>
      </c>
      <c r="J3" s="2" t="s">
        <v>0</v>
      </c>
      <c r="K3" s="2" t="s">
        <v>0</v>
      </c>
      <c r="L3" s="2" t="s">
        <v>0</v>
      </c>
      <c r="M3" s="2" t="s">
        <v>0</v>
      </c>
      <c r="N3" s="2" t="s">
        <v>0</v>
      </c>
      <c r="O3" s="57" t="s">
        <v>3</v>
      </c>
      <c r="P3" s="57" t="s">
        <v>0</v>
      </c>
    </row>
    <row r="4" spans="1:16" ht="45" customHeight="1" x14ac:dyDescent="0.2">
      <c r="A4" s="58" t="s">
        <v>4</v>
      </c>
      <c r="B4" s="59"/>
      <c r="C4" s="59"/>
      <c r="D4" s="59"/>
      <c r="E4" s="59"/>
      <c r="F4" s="59"/>
      <c r="G4" s="59"/>
      <c r="H4" s="59"/>
      <c r="I4" s="59"/>
      <c r="J4" s="59"/>
      <c r="K4" s="59"/>
      <c r="L4" s="59"/>
      <c r="M4" s="59"/>
      <c r="N4" s="59"/>
      <c r="O4" s="59"/>
      <c r="P4" s="59"/>
    </row>
    <row r="5" spans="1:16" x14ac:dyDescent="0.2">
      <c r="A5" t="s">
        <v>0</v>
      </c>
    </row>
    <row r="6" spans="1:16" x14ac:dyDescent="0.2">
      <c r="A6" s="60" t="s">
        <v>5</v>
      </c>
      <c r="B6" s="59"/>
      <c r="C6" s="59"/>
      <c r="D6" s="59"/>
      <c r="E6" s="59"/>
      <c r="F6" s="59"/>
      <c r="G6" s="59"/>
      <c r="H6" s="59"/>
      <c r="I6" s="59"/>
      <c r="J6" s="59"/>
      <c r="K6" s="59"/>
      <c r="L6" s="59"/>
      <c r="M6" s="59"/>
      <c r="N6" s="59"/>
      <c r="O6" s="59"/>
      <c r="P6" s="59"/>
    </row>
    <row r="7" spans="1:16" x14ac:dyDescent="0.2">
      <c r="A7" s="61" t="s">
        <v>6</v>
      </c>
      <c r="B7" s="59"/>
      <c r="C7" s="59"/>
      <c r="D7" s="59"/>
      <c r="E7" s="59"/>
      <c r="F7" s="59"/>
      <c r="G7" s="59"/>
      <c r="H7" s="59"/>
      <c r="I7" s="59"/>
      <c r="J7" s="59"/>
      <c r="K7" s="59"/>
      <c r="L7" s="59"/>
      <c r="M7" s="59"/>
      <c r="N7" s="59"/>
      <c r="O7" s="59"/>
      <c r="P7" s="59"/>
    </row>
    <row r="8" spans="1:16" s="7" customFormat="1" x14ac:dyDescent="0.2">
      <c r="A8" s="69" t="str">
        <f>т1!8:8</f>
        <v>Год раскрытия информации: 2021</v>
      </c>
      <c r="B8" s="65"/>
      <c r="C8" s="65"/>
      <c r="D8" s="65"/>
      <c r="E8" s="65"/>
      <c r="F8" s="65"/>
      <c r="G8" s="65"/>
      <c r="H8" s="65"/>
      <c r="I8" s="65"/>
      <c r="J8" s="65"/>
      <c r="K8" s="65"/>
      <c r="L8" s="65"/>
      <c r="M8" s="65"/>
      <c r="N8" s="65"/>
      <c r="O8" s="65"/>
      <c r="P8" s="65"/>
    </row>
    <row r="9" spans="1:16" s="7" customFormat="1" ht="68.25" customHeight="1" x14ac:dyDescent="0.2">
      <c r="A9" s="64" t="str">
        <f>т1!9:9</f>
        <v>Наименование инвестиционного проекта: 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v>
      </c>
      <c r="B9" s="64"/>
      <c r="C9" s="64"/>
      <c r="D9" s="64"/>
      <c r="E9" s="64"/>
      <c r="F9" s="64"/>
      <c r="G9" s="64"/>
      <c r="H9" s="64"/>
      <c r="I9" s="64"/>
      <c r="J9" s="64"/>
      <c r="K9" s="64"/>
      <c r="L9" s="64"/>
      <c r="M9" s="64"/>
      <c r="N9" s="64"/>
      <c r="O9" s="64"/>
      <c r="P9" s="64"/>
    </row>
    <row r="10" spans="1:16" s="7" customFormat="1" ht="14.25" customHeight="1" x14ac:dyDescent="0.2">
      <c r="A10" s="64" t="str">
        <f>т1!10:10</f>
        <v>Идентификатор инвестиционного проекта: L_19-1035</v>
      </c>
      <c r="B10" s="64"/>
      <c r="C10" s="64"/>
      <c r="D10" s="64"/>
      <c r="E10" s="64"/>
      <c r="F10" s="64"/>
      <c r="G10" s="64"/>
      <c r="H10" s="64"/>
      <c r="I10" s="64"/>
      <c r="J10" s="64"/>
      <c r="K10" s="64"/>
      <c r="L10" s="64"/>
      <c r="M10" s="64"/>
      <c r="N10" s="64"/>
      <c r="O10" s="64"/>
      <c r="P10" s="64"/>
    </row>
    <row r="11" spans="1:16" s="7" customFormat="1" ht="15" x14ac:dyDescent="0.2">
      <c r="A11" s="70" t="str">
        <f>т1!11:11</f>
        <v>Решение от утверждении инвестиционной программы отсутствует</v>
      </c>
      <c r="B11" s="70"/>
      <c r="C11" s="70"/>
      <c r="D11" s="70"/>
      <c r="E11" s="70"/>
      <c r="F11" s="70"/>
      <c r="G11" s="70"/>
      <c r="H11" s="70"/>
      <c r="I11" s="70"/>
      <c r="J11" s="70"/>
      <c r="K11" s="70"/>
      <c r="L11" s="70"/>
      <c r="M11" s="70"/>
      <c r="N11" s="70"/>
      <c r="O11" s="70"/>
      <c r="P11" s="70"/>
    </row>
    <row r="12" spans="1:16" s="29" customFormat="1" ht="14.25" customHeight="1" x14ac:dyDescent="0.2">
      <c r="A12" s="61" t="s">
        <v>7</v>
      </c>
      <c r="B12" s="61"/>
      <c r="C12" s="61"/>
      <c r="D12" s="61"/>
      <c r="E12" s="61"/>
      <c r="F12" s="61"/>
      <c r="G12" s="61"/>
      <c r="H12" s="61"/>
      <c r="I12" s="61"/>
      <c r="J12" s="61"/>
      <c r="K12" s="61"/>
      <c r="L12" s="61"/>
      <c r="M12" s="61"/>
      <c r="N12" s="61"/>
      <c r="O12" s="61"/>
      <c r="P12" s="61"/>
    </row>
    <row r="13" spans="1:16" s="29" customFormat="1" x14ac:dyDescent="0.2">
      <c r="A13" s="66" t="s">
        <v>8</v>
      </c>
      <c r="B13" s="59"/>
      <c r="C13" s="59"/>
      <c r="D13" s="59"/>
      <c r="E13" s="59"/>
      <c r="F13" s="59"/>
      <c r="G13" s="59"/>
      <c r="H13" s="59"/>
      <c r="I13" s="59"/>
      <c r="J13" s="59"/>
      <c r="K13" s="59"/>
      <c r="L13" s="59"/>
      <c r="M13" s="59"/>
      <c r="N13" s="59"/>
      <c r="O13" s="59"/>
      <c r="P13" s="59"/>
    </row>
    <row r="14" spans="1:16" x14ac:dyDescent="0.2">
      <c r="A14" s="60" t="s">
        <v>40</v>
      </c>
      <c r="B14" s="59"/>
      <c r="C14" s="59"/>
      <c r="D14" s="59"/>
      <c r="E14" s="59"/>
      <c r="F14" s="59"/>
      <c r="G14" s="59"/>
      <c r="H14" s="59"/>
      <c r="I14" s="59"/>
      <c r="J14" s="59"/>
      <c r="K14" s="59"/>
      <c r="L14" s="59"/>
      <c r="M14" s="59"/>
      <c r="N14" s="59"/>
      <c r="O14" s="59"/>
      <c r="P14" s="59"/>
    </row>
    <row r="15" spans="1:16" x14ac:dyDescent="0.2">
      <c r="A15" s="67" t="s">
        <v>10</v>
      </c>
      <c r="B15" s="67" t="s">
        <v>11</v>
      </c>
      <c r="C15" s="67" t="s">
        <v>12</v>
      </c>
      <c r="D15" s="67" t="s">
        <v>0</v>
      </c>
      <c r="E15" s="67" t="s">
        <v>0</v>
      </c>
      <c r="F15" s="67" t="s">
        <v>0</v>
      </c>
      <c r="G15" s="67" t="s">
        <v>0</v>
      </c>
      <c r="H15" s="67" t="s">
        <v>0</v>
      </c>
      <c r="I15" s="67" t="s">
        <v>0</v>
      </c>
      <c r="J15" s="67" t="s">
        <v>13</v>
      </c>
      <c r="K15" s="67" t="s">
        <v>0</v>
      </c>
      <c r="L15" s="67" t="s">
        <v>0</v>
      </c>
      <c r="M15" s="67" t="s">
        <v>0</v>
      </c>
      <c r="N15" s="67" t="s">
        <v>0</v>
      </c>
      <c r="O15" s="67" t="s">
        <v>0</v>
      </c>
      <c r="P15" s="67" t="s">
        <v>0</v>
      </c>
    </row>
    <row r="16" spans="1:16" s="29" customFormat="1" ht="30" customHeight="1" x14ac:dyDescent="0.2">
      <c r="A16" s="67" t="s">
        <v>0</v>
      </c>
      <c r="B16" s="67" t="s">
        <v>0</v>
      </c>
      <c r="C16" s="67" t="str">
        <f>т1!C16</f>
        <v>Наименование и реквизиты документа, согласно которому сформированы технические характеристики (параметры) инвестиционного проекта распоряжение флиала АО "Янтарьэнерго" Городские электрические сети  от 22.03.2021 № 97</v>
      </c>
      <c r="D16" s="67" t="s">
        <v>0</v>
      </c>
      <c r="E16" s="67" t="s">
        <v>0</v>
      </c>
      <c r="F16" s="67" t="s">
        <v>0</v>
      </c>
      <c r="G16" s="67" t="s">
        <v>0</v>
      </c>
      <c r="H16" s="67" t="s">
        <v>0</v>
      </c>
      <c r="I16" s="67" t="s">
        <v>0</v>
      </c>
      <c r="J16" s="67" t="str">
        <f>т1!J16</f>
        <v>Наименование и реквизиты документа, согласно которому сформированы технические характеристики (параметры) инвестиционного проекта распоряжение флиала АО "Янтарьэнерго" Городские электрические сети  от 22.03.2021 № 97</v>
      </c>
      <c r="K16" s="67" t="s">
        <v>0</v>
      </c>
      <c r="L16" s="67" t="s">
        <v>0</v>
      </c>
      <c r="M16" s="67" t="s">
        <v>0</v>
      </c>
      <c r="N16" s="67" t="s">
        <v>0</v>
      </c>
      <c r="O16" s="67" t="s">
        <v>0</v>
      </c>
      <c r="P16" s="67" t="s">
        <v>0</v>
      </c>
    </row>
    <row r="17" spans="1:18" ht="30" customHeight="1" x14ac:dyDescent="0.2">
      <c r="A17" s="67" t="s">
        <v>0</v>
      </c>
      <c r="B17" s="67" t="s">
        <v>0</v>
      </c>
      <c r="C17" s="67" t="s">
        <v>14</v>
      </c>
      <c r="D17" s="67" t="s">
        <v>0</v>
      </c>
      <c r="E17" s="67" t="s">
        <v>0</v>
      </c>
      <c r="F17" s="67" t="s">
        <v>0</v>
      </c>
      <c r="G17" s="67" t="s">
        <v>15</v>
      </c>
      <c r="H17" s="67" t="s">
        <v>0</v>
      </c>
      <c r="I17" s="67" t="s">
        <v>0</v>
      </c>
      <c r="J17" s="67" t="s">
        <v>16</v>
      </c>
      <c r="K17" s="67" t="s">
        <v>0</v>
      </c>
      <c r="L17" s="67" t="s">
        <v>0</v>
      </c>
      <c r="M17" s="67" t="s">
        <v>0</v>
      </c>
      <c r="N17" s="67" t="s">
        <v>15</v>
      </c>
      <c r="O17" s="67" t="s">
        <v>0</v>
      </c>
      <c r="P17" s="67" t="s">
        <v>0</v>
      </c>
    </row>
    <row r="18" spans="1:18" ht="60" x14ac:dyDescent="0.2">
      <c r="A18" s="67" t="s">
        <v>0</v>
      </c>
      <c r="B18" s="67" t="s">
        <v>0</v>
      </c>
      <c r="C18" s="1" t="s">
        <v>17</v>
      </c>
      <c r="D18" s="1" t="s">
        <v>18</v>
      </c>
      <c r="E18" s="1" t="s">
        <v>19</v>
      </c>
      <c r="F18" s="1" t="s">
        <v>20</v>
      </c>
      <c r="G18" s="1" t="s">
        <v>21</v>
      </c>
      <c r="H18" s="1" t="s">
        <v>22</v>
      </c>
      <c r="I18" s="1" t="s">
        <v>23</v>
      </c>
      <c r="J18" s="1" t="s">
        <v>17</v>
      </c>
      <c r="K18" s="1" t="s">
        <v>18</v>
      </c>
      <c r="L18" s="1" t="s">
        <v>19</v>
      </c>
      <c r="M18" s="1" t="s">
        <v>20</v>
      </c>
      <c r="N18" s="1" t="s">
        <v>21</v>
      </c>
      <c r="O18" s="1" t="s">
        <v>22</v>
      </c>
      <c r="P18" s="1" t="s">
        <v>23</v>
      </c>
      <c r="Q18" s="1" t="s">
        <v>24</v>
      </c>
      <c r="R18" s="1" t="s">
        <v>25</v>
      </c>
    </row>
    <row r="19" spans="1:18" ht="15" x14ac:dyDescent="0.2">
      <c r="A19" s="1">
        <v>1</v>
      </c>
      <c r="B19" s="1">
        <v>2</v>
      </c>
      <c r="C19" s="1">
        <v>3</v>
      </c>
      <c r="D19" s="1">
        <v>4</v>
      </c>
      <c r="E19" s="1">
        <v>5</v>
      </c>
      <c r="F19" s="1">
        <v>6</v>
      </c>
      <c r="G19" s="1">
        <v>7</v>
      </c>
      <c r="H19" s="1">
        <v>8</v>
      </c>
      <c r="I19" s="1">
        <v>9</v>
      </c>
      <c r="J19" s="1">
        <v>10</v>
      </c>
      <c r="K19" s="1">
        <v>11</v>
      </c>
      <c r="L19" s="1">
        <v>12</v>
      </c>
      <c r="M19" s="1">
        <v>13</v>
      </c>
      <c r="N19" s="1">
        <v>14</v>
      </c>
      <c r="O19" s="1">
        <v>15</v>
      </c>
      <c r="P19" s="1">
        <v>16</v>
      </c>
    </row>
    <row r="20" spans="1:18" ht="50.1" customHeight="1" x14ac:dyDescent="0.2">
      <c r="A20" s="3" t="s">
        <v>0</v>
      </c>
      <c r="B20" s="3" t="s">
        <v>26</v>
      </c>
      <c r="C20" s="3" t="s">
        <v>0</v>
      </c>
      <c r="D20" s="3" t="s">
        <v>0</v>
      </c>
      <c r="E20" s="4" t="s">
        <v>0</v>
      </c>
      <c r="F20" s="3" t="s">
        <v>0</v>
      </c>
      <c r="G20" s="3" t="s">
        <v>0</v>
      </c>
      <c r="H20" s="5" t="s">
        <v>0</v>
      </c>
      <c r="I20" s="5" t="s">
        <v>27</v>
      </c>
      <c r="J20" s="3" t="s">
        <v>0</v>
      </c>
      <c r="K20" s="3" t="s">
        <v>0</v>
      </c>
      <c r="L20" s="4" t="s">
        <v>0</v>
      </c>
      <c r="M20" s="3" t="s">
        <v>0</v>
      </c>
      <c r="N20" s="3" t="s">
        <v>0</v>
      </c>
      <c r="O20" s="5" t="s">
        <v>0</v>
      </c>
      <c r="P20" s="5">
        <v>0</v>
      </c>
    </row>
  </sheetData>
  <mergeCells count="23">
    <mergeCell ref="A12:P12"/>
    <mergeCell ref="A13:P13"/>
    <mergeCell ref="A14:P14"/>
    <mergeCell ref="C15:I15"/>
    <mergeCell ref="J15:P15"/>
    <mergeCell ref="A15:A18"/>
    <mergeCell ref="B15:B18"/>
    <mergeCell ref="C16:I16"/>
    <mergeCell ref="J16:P16"/>
    <mergeCell ref="C17:F17"/>
    <mergeCell ref="G17:I17"/>
    <mergeCell ref="J17:M17"/>
    <mergeCell ref="N17:P17"/>
    <mergeCell ref="A7:P7"/>
    <mergeCell ref="A8:P8"/>
    <mergeCell ref="A9:P9"/>
    <mergeCell ref="A10:P10"/>
    <mergeCell ref="A11:P11"/>
    <mergeCell ref="O1:P1"/>
    <mergeCell ref="O2:P2"/>
    <mergeCell ref="O3:P3"/>
    <mergeCell ref="A4:P4"/>
    <mergeCell ref="A6:P6"/>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pageSetUpPr fitToPage="1"/>
  </sheetPr>
  <dimension ref="A1:S41"/>
  <sheetViews>
    <sheetView showOutlineSymbols="0" showWhiteSpace="0" zoomScale="70" zoomScaleNormal="70" workbookViewId="0">
      <selection activeCell="R9" sqref="R9"/>
    </sheetView>
  </sheetViews>
  <sheetFormatPr defaultRowHeight="14.25" x14ac:dyDescent="0.2"/>
  <cols>
    <col min="1" max="1" width="8" bestFit="1" customWidth="1"/>
    <col min="2" max="2" width="25" bestFit="1" customWidth="1"/>
    <col min="3" max="3" width="13" bestFit="1" customWidth="1"/>
    <col min="4" max="4" width="23" bestFit="1" customWidth="1"/>
    <col min="5" max="5" width="13" bestFit="1" customWidth="1"/>
    <col min="6" max="6" width="10" bestFit="1" customWidth="1"/>
    <col min="7" max="7" width="13" bestFit="1" customWidth="1"/>
    <col min="8" max="8" width="16" bestFit="1" customWidth="1"/>
    <col min="9" max="9" width="14" bestFit="1" customWidth="1"/>
    <col min="10" max="10" width="13" bestFit="1" customWidth="1"/>
    <col min="11" max="11" width="22" bestFit="1" customWidth="1"/>
    <col min="12" max="12" width="13" bestFit="1" customWidth="1"/>
    <col min="13" max="13" width="10" bestFit="1" customWidth="1"/>
    <col min="14" max="14" width="13" bestFit="1" customWidth="1"/>
    <col min="15" max="15" width="16" bestFit="1" customWidth="1"/>
    <col min="16" max="16" width="14" bestFit="1" customWidth="1"/>
    <col min="17" max="17" width="8.375" bestFit="1" customWidth="1"/>
    <col min="18" max="18" width="15.625" bestFit="1" customWidth="1"/>
  </cols>
  <sheetData>
    <row r="1" spans="1:16" x14ac:dyDescent="0.2">
      <c r="A1" s="2" t="s">
        <v>0</v>
      </c>
      <c r="B1" s="2" t="s">
        <v>0</v>
      </c>
      <c r="C1" s="2" t="s">
        <v>0</v>
      </c>
      <c r="D1" s="2" t="s">
        <v>0</v>
      </c>
      <c r="E1" s="2" t="s">
        <v>0</v>
      </c>
      <c r="F1" s="2" t="s">
        <v>0</v>
      </c>
      <c r="G1" s="2" t="s">
        <v>0</v>
      </c>
      <c r="H1" s="2" t="s">
        <v>0</v>
      </c>
      <c r="I1" s="2" t="s">
        <v>0</v>
      </c>
      <c r="J1" s="2" t="s">
        <v>0</v>
      </c>
      <c r="K1" s="2" t="s">
        <v>0</v>
      </c>
      <c r="L1" s="2" t="s">
        <v>0</v>
      </c>
      <c r="M1" s="2" t="s">
        <v>0</v>
      </c>
      <c r="N1" s="2" t="s">
        <v>0</v>
      </c>
      <c r="O1" s="57" t="s">
        <v>1</v>
      </c>
      <c r="P1" s="57" t="s">
        <v>0</v>
      </c>
    </row>
    <row r="2" spans="1:16" x14ac:dyDescent="0.2">
      <c r="A2" s="2" t="s">
        <v>0</v>
      </c>
      <c r="B2" s="2" t="s">
        <v>0</v>
      </c>
      <c r="C2" s="2" t="s">
        <v>0</v>
      </c>
      <c r="D2" s="2" t="s">
        <v>0</v>
      </c>
      <c r="E2" s="2" t="s">
        <v>0</v>
      </c>
      <c r="F2" s="2" t="s">
        <v>0</v>
      </c>
      <c r="G2" s="2" t="s">
        <v>0</v>
      </c>
      <c r="H2" s="2" t="s">
        <v>0</v>
      </c>
      <c r="I2" s="2" t="s">
        <v>0</v>
      </c>
      <c r="J2" s="2" t="s">
        <v>0</v>
      </c>
      <c r="K2" s="2" t="s">
        <v>0</v>
      </c>
      <c r="L2" s="2" t="s">
        <v>0</v>
      </c>
      <c r="M2" s="2" t="s">
        <v>0</v>
      </c>
      <c r="N2" s="2" t="s">
        <v>0</v>
      </c>
      <c r="O2" s="57" t="s">
        <v>2</v>
      </c>
      <c r="P2" s="57" t="s">
        <v>0</v>
      </c>
    </row>
    <row r="3" spans="1:16" x14ac:dyDescent="0.2">
      <c r="A3" s="2" t="s">
        <v>0</v>
      </c>
      <c r="B3" s="2" t="s">
        <v>0</v>
      </c>
      <c r="C3" s="2" t="s">
        <v>0</v>
      </c>
      <c r="D3" s="2" t="s">
        <v>0</v>
      </c>
      <c r="E3" s="2" t="s">
        <v>0</v>
      </c>
      <c r="F3" s="2" t="s">
        <v>0</v>
      </c>
      <c r="G3" s="2" t="s">
        <v>0</v>
      </c>
      <c r="H3" s="2" t="s">
        <v>0</v>
      </c>
      <c r="I3" s="2" t="s">
        <v>0</v>
      </c>
      <c r="J3" s="2" t="s">
        <v>0</v>
      </c>
      <c r="K3" s="2" t="s">
        <v>0</v>
      </c>
      <c r="L3" s="2" t="s">
        <v>0</v>
      </c>
      <c r="M3" s="2" t="s">
        <v>0</v>
      </c>
      <c r="N3" s="2" t="s">
        <v>0</v>
      </c>
      <c r="O3" s="57" t="s">
        <v>3</v>
      </c>
      <c r="P3" s="57" t="s">
        <v>0</v>
      </c>
    </row>
    <row r="4" spans="1:16" ht="45" customHeight="1" x14ac:dyDescent="0.2">
      <c r="A4" s="58" t="s">
        <v>4</v>
      </c>
      <c r="B4" s="59"/>
      <c r="C4" s="59"/>
      <c r="D4" s="59"/>
      <c r="E4" s="59"/>
      <c r="F4" s="59"/>
      <c r="G4" s="59"/>
      <c r="H4" s="59"/>
      <c r="I4" s="59"/>
      <c r="J4" s="59"/>
      <c r="K4" s="59"/>
      <c r="L4" s="59"/>
      <c r="M4" s="59"/>
      <c r="N4" s="59"/>
      <c r="O4" s="59"/>
      <c r="P4" s="59"/>
    </row>
    <row r="5" spans="1:16" x14ac:dyDescent="0.2">
      <c r="A5" t="s">
        <v>0</v>
      </c>
    </row>
    <row r="6" spans="1:16" x14ac:dyDescent="0.2">
      <c r="A6" s="60" t="s">
        <v>5</v>
      </c>
      <c r="B6" s="59"/>
      <c r="C6" s="59"/>
      <c r="D6" s="59"/>
      <c r="E6" s="59"/>
      <c r="F6" s="59"/>
      <c r="G6" s="59"/>
      <c r="H6" s="59"/>
      <c r="I6" s="59"/>
      <c r="J6" s="59"/>
      <c r="K6" s="59"/>
      <c r="L6" s="59"/>
      <c r="M6" s="59"/>
      <c r="N6" s="59"/>
      <c r="O6" s="59"/>
      <c r="P6" s="59"/>
    </row>
    <row r="7" spans="1:16" x14ac:dyDescent="0.2">
      <c r="A7" s="61" t="s">
        <v>6</v>
      </c>
      <c r="B7" s="59"/>
      <c r="C7" s="59"/>
      <c r="D7" s="59"/>
      <c r="E7" s="59"/>
      <c r="F7" s="59"/>
      <c r="G7" s="59"/>
      <c r="H7" s="59"/>
      <c r="I7" s="59"/>
      <c r="J7" s="59"/>
      <c r="K7" s="59"/>
      <c r="L7" s="59"/>
      <c r="M7" s="59"/>
      <c r="N7" s="59"/>
      <c r="O7" s="59"/>
      <c r="P7" s="59"/>
    </row>
    <row r="8" spans="1:16" s="7" customFormat="1" x14ac:dyDescent="0.2">
      <c r="A8" s="69" t="str">
        <f>т1!8:8</f>
        <v>Год раскрытия информации: 2021</v>
      </c>
      <c r="B8" s="65"/>
      <c r="C8" s="65"/>
      <c r="D8" s="65"/>
      <c r="E8" s="65"/>
      <c r="F8" s="65"/>
      <c r="G8" s="65"/>
      <c r="H8" s="65"/>
      <c r="I8" s="65"/>
      <c r="J8" s="65"/>
      <c r="K8" s="65"/>
      <c r="L8" s="65"/>
      <c r="M8" s="65"/>
      <c r="N8" s="65"/>
      <c r="O8" s="65"/>
      <c r="P8" s="65"/>
    </row>
    <row r="9" spans="1:16" s="7" customFormat="1" ht="68.25" customHeight="1" x14ac:dyDescent="0.2">
      <c r="A9" s="64" t="str">
        <f>т1!9:9</f>
        <v>Наименование инвестиционного проекта: 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v>
      </c>
      <c r="B9" s="64"/>
      <c r="C9" s="64"/>
      <c r="D9" s="64"/>
      <c r="E9" s="64"/>
      <c r="F9" s="64"/>
      <c r="G9" s="64"/>
      <c r="H9" s="64"/>
      <c r="I9" s="64"/>
      <c r="J9" s="64"/>
      <c r="K9" s="64"/>
      <c r="L9" s="64"/>
      <c r="M9" s="64"/>
      <c r="N9" s="64"/>
      <c r="O9" s="64"/>
      <c r="P9" s="64"/>
    </row>
    <row r="10" spans="1:16" s="7" customFormat="1" ht="14.25" customHeight="1" x14ac:dyDescent="0.2">
      <c r="A10" s="64" t="str">
        <f>т1!10:10</f>
        <v>Идентификатор инвестиционного проекта: L_19-1035</v>
      </c>
      <c r="B10" s="64"/>
      <c r="C10" s="64"/>
      <c r="D10" s="64"/>
      <c r="E10" s="64"/>
      <c r="F10" s="64"/>
      <c r="G10" s="64"/>
      <c r="H10" s="64"/>
      <c r="I10" s="64"/>
      <c r="J10" s="64"/>
      <c r="K10" s="64"/>
      <c r="L10" s="64"/>
      <c r="M10" s="64"/>
      <c r="N10" s="64"/>
      <c r="O10" s="64"/>
      <c r="P10" s="64"/>
    </row>
    <row r="11" spans="1:16" s="7" customFormat="1" ht="15" x14ac:dyDescent="0.2">
      <c r="A11" s="70" t="str">
        <f>т1!11:11</f>
        <v>Решение от утверждении инвестиционной программы отсутствует</v>
      </c>
      <c r="B11" s="70"/>
      <c r="C11" s="70"/>
      <c r="D11" s="70"/>
      <c r="E11" s="70"/>
      <c r="F11" s="70"/>
      <c r="G11" s="70"/>
      <c r="H11" s="70"/>
      <c r="I11" s="70"/>
      <c r="J11" s="70"/>
      <c r="K11" s="70"/>
      <c r="L11" s="70"/>
      <c r="M11" s="70"/>
      <c r="N11" s="70"/>
      <c r="O11" s="70"/>
      <c r="P11" s="70"/>
    </row>
    <row r="12" spans="1:16" s="29" customFormat="1" ht="14.25" customHeight="1" x14ac:dyDescent="0.2">
      <c r="A12" s="61" t="s">
        <v>7</v>
      </c>
      <c r="B12" s="61"/>
      <c r="C12" s="61"/>
      <c r="D12" s="61"/>
      <c r="E12" s="61"/>
      <c r="F12" s="61"/>
      <c r="G12" s="61"/>
      <c r="H12" s="61"/>
      <c r="I12" s="61"/>
      <c r="J12" s="61"/>
      <c r="K12" s="61"/>
      <c r="L12" s="61"/>
      <c r="M12" s="61"/>
      <c r="N12" s="61"/>
      <c r="O12" s="61"/>
      <c r="P12" s="61"/>
    </row>
    <row r="13" spans="1:16" s="29" customFormat="1" x14ac:dyDescent="0.2">
      <c r="A13" s="66" t="s">
        <v>8</v>
      </c>
      <c r="B13" s="59"/>
      <c r="C13" s="59"/>
      <c r="D13" s="59"/>
      <c r="E13" s="59"/>
      <c r="F13" s="59"/>
      <c r="G13" s="59"/>
      <c r="H13" s="59"/>
      <c r="I13" s="59"/>
      <c r="J13" s="59"/>
      <c r="K13" s="59"/>
      <c r="L13" s="59"/>
      <c r="M13" s="59"/>
      <c r="N13" s="59"/>
      <c r="O13" s="59"/>
      <c r="P13" s="59"/>
    </row>
    <row r="14" spans="1:16" x14ac:dyDescent="0.2">
      <c r="A14" s="62" t="s">
        <v>67</v>
      </c>
      <c r="B14" s="59"/>
      <c r="C14" s="59"/>
      <c r="D14" s="59"/>
      <c r="E14" s="59"/>
      <c r="F14" s="59"/>
      <c r="G14" s="59"/>
      <c r="H14" s="59"/>
      <c r="I14" s="59"/>
      <c r="J14" s="59"/>
      <c r="K14" s="59"/>
      <c r="L14" s="59"/>
      <c r="M14" s="59"/>
      <c r="N14" s="59"/>
      <c r="O14" s="59"/>
      <c r="P14" s="59"/>
    </row>
    <row r="15" spans="1:16" x14ac:dyDescent="0.2">
      <c r="A15" s="67" t="s">
        <v>10</v>
      </c>
      <c r="B15" s="67" t="s">
        <v>11</v>
      </c>
      <c r="C15" s="67" t="s">
        <v>12</v>
      </c>
      <c r="D15" s="67" t="s">
        <v>0</v>
      </c>
      <c r="E15" s="67" t="s">
        <v>0</v>
      </c>
      <c r="F15" s="67" t="s">
        <v>0</v>
      </c>
      <c r="G15" s="67" t="s">
        <v>0</v>
      </c>
      <c r="H15" s="67" t="s">
        <v>0</v>
      </c>
      <c r="I15" s="67" t="s">
        <v>0</v>
      </c>
      <c r="J15" s="67" t="s">
        <v>13</v>
      </c>
      <c r="K15" s="67" t="s">
        <v>0</v>
      </c>
      <c r="L15" s="67" t="s">
        <v>0</v>
      </c>
      <c r="M15" s="67" t="s">
        <v>0</v>
      </c>
      <c r="N15" s="67" t="s">
        <v>0</v>
      </c>
      <c r="O15" s="67" t="s">
        <v>0</v>
      </c>
      <c r="P15" s="67" t="s">
        <v>0</v>
      </c>
    </row>
    <row r="16" spans="1:16" s="29" customFormat="1" ht="52.5" customHeight="1" x14ac:dyDescent="0.2">
      <c r="A16" s="67" t="s">
        <v>0</v>
      </c>
      <c r="B16" s="67" t="s">
        <v>0</v>
      </c>
      <c r="C16" s="67" t="str">
        <f>т1!C16</f>
        <v>Наименование и реквизиты документа, согласно которому сформированы технические характеристики (параметры) инвестиционного проекта распоряжение флиала АО "Янтарьэнерго" Городские электрические сети  от 22.03.2021 № 97</v>
      </c>
      <c r="D16" s="67" t="s">
        <v>0</v>
      </c>
      <c r="E16" s="67" t="s">
        <v>0</v>
      </c>
      <c r="F16" s="67" t="s">
        <v>0</v>
      </c>
      <c r="G16" s="67" t="s">
        <v>0</v>
      </c>
      <c r="H16" s="67" t="s">
        <v>0</v>
      </c>
      <c r="I16" s="67" t="s">
        <v>0</v>
      </c>
      <c r="J16" s="67" t="str">
        <f>т1!J16</f>
        <v>Наименование и реквизиты документа, согласно которому сформированы технические характеристики (параметры) инвестиционного проекта распоряжение флиала АО "Янтарьэнерго" Городские электрические сети  от 22.03.2021 № 97</v>
      </c>
      <c r="K16" s="67" t="s">
        <v>0</v>
      </c>
      <c r="L16" s="67" t="s">
        <v>0</v>
      </c>
      <c r="M16" s="67" t="s">
        <v>0</v>
      </c>
      <c r="N16" s="67" t="s">
        <v>0</v>
      </c>
      <c r="O16" s="67" t="s">
        <v>0</v>
      </c>
      <c r="P16" s="67" t="s">
        <v>0</v>
      </c>
    </row>
    <row r="17" spans="1:18" ht="30" customHeight="1" x14ac:dyDescent="0.2">
      <c r="A17" s="67" t="s">
        <v>0</v>
      </c>
      <c r="B17" s="67" t="s">
        <v>0</v>
      </c>
      <c r="C17" s="67" t="s">
        <v>14</v>
      </c>
      <c r="D17" s="67" t="s">
        <v>0</v>
      </c>
      <c r="E17" s="67" t="s">
        <v>0</v>
      </c>
      <c r="F17" s="67" t="s">
        <v>0</v>
      </c>
      <c r="G17" s="67" t="s">
        <v>15</v>
      </c>
      <c r="H17" s="67" t="s">
        <v>0</v>
      </c>
      <c r="I17" s="67" t="s">
        <v>0</v>
      </c>
      <c r="J17" s="67" t="s">
        <v>16</v>
      </c>
      <c r="K17" s="67" t="s">
        <v>0</v>
      </c>
      <c r="L17" s="67" t="s">
        <v>0</v>
      </c>
      <c r="M17" s="67" t="s">
        <v>0</v>
      </c>
      <c r="N17" s="67" t="s">
        <v>15</v>
      </c>
      <c r="O17" s="67" t="s">
        <v>0</v>
      </c>
      <c r="P17" s="67" t="s">
        <v>0</v>
      </c>
    </row>
    <row r="18" spans="1:18" ht="60" x14ac:dyDescent="0.2">
      <c r="A18" s="67" t="s">
        <v>0</v>
      </c>
      <c r="B18" s="67" t="s">
        <v>0</v>
      </c>
      <c r="C18" s="1" t="s">
        <v>17</v>
      </c>
      <c r="D18" s="1" t="s">
        <v>18</v>
      </c>
      <c r="E18" s="1" t="s">
        <v>19</v>
      </c>
      <c r="F18" s="1" t="s">
        <v>20</v>
      </c>
      <c r="G18" s="1" t="s">
        <v>21</v>
      </c>
      <c r="H18" s="1" t="s">
        <v>22</v>
      </c>
      <c r="I18" s="1" t="s">
        <v>23</v>
      </c>
      <c r="J18" s="1" t="s">
        <v>17</v>
      </c>
      <c r="K18" s="1" t="s">
        <v>18</v>
      </c>
      <c r="L18" s="1" t="s">
        <v>19</v>
      </c>
      <c r="M18" s="1" t="s">
        <v>20</v>
      </c>
      <c r="N18" s="1" t="s">
        <v>21</v>
      </c>
      <c r="O18" s="1" t="s">
        <v>22</v>
      </c>
      <c r="P18" s="1" t="s">
        <v>23</v>
      </c>
      <c r="Q18" s="1" t="s">
        <v>24</v>
      </c>
      <c r="R18" s="1" t="s">
        <v>25</v>
      </c>
    </row>
    <row r="19" spans="1:18" ht="15" x14ac:dyDescent="0.2">
      <c r="A19" s="1">
        <v>1</v>
      </c>
      <c r="B19" s="1">
        <v>2</v>
      </c>
      <c r="C19" s="1">
        <v>3</v>
      </c>
      <c r="D19" s="1">
        <v>4</v>
      </c>
      <c r="E19" s="1">
        <v>5</v>
      </c>
      <c r="F19" s="1">
        <v>6</v>
      </c>
      <c r="G19" s="1">
        <v>7</v>
      </c>
      <c r="H19" s="1">
        <v>8</v>
      </c>
      <c r="I19" s="1">
        <v>9</v>
      </c>
      <c r="J19" s="1">
        <v>10</v>
      </c>
      <c r="K19" s="1">
        <v>11</v>
      </c>
      <c r="L19" s="1">
        <v>12</v>
      </c>
      <c r="M19" s="1">
        <v>13</v>
      </c>
      <c r="N19" s="1">
        <v>14</v>
      </c>
      <c r="O19" s="1">
        <v>15</v>
      </c>
      <c r="P19" s="1">
        <v>16</v>
      </c>
    </row>
    <row r="20" spans="1:18" s="26" customFormat="1" ht="49.5" customHeight="1" x14ac:dyDescent="0.2">
      <c r="A20" s="12">
        <v>1</v>
      </c>
      <c r="B20" s="13" t="s">
        <v>68</v>
      </c>
      <c r="C20" s="28" t="s">
        <v>88</v>
      </c>
      <c r="D20" s="13" t="s">
        <v>72</v>
      </c>
      <c r="E20" s="55">
        <v>1.2999999999999999E-2</v>
      </c>
      <c r="F20" s="13" t="s">
        <v>78</v>
      </c>
      <c r="G20" s="13" t="s">
        <v>104</v>
      </c>
      <c r="H20" s="23">
        <v>1934</v>
      </c>
      <c r="I20" s="5">
        <f t="shared" ref="I20:I21" si="0">H20*E20*Q20</f>
        <v>27.907620000000001</v>
      </c>
      <c r="J20" s="12"/>
      <c r="K20" s="12"/>
      <c r="L20" s="12"/>
      <c r="M20" s="12"/>
      <c r="N20" s="12"/>
      <c r="O20" s="12"/>
      <c r="P20" s="12"/>
      <c r="Q20" s="26">
        <v>1.1100000000000001</v>
      </c>
    </row>
    <row r="21" spans="1:18" s="26" customFormat="1" ht="49.5" customHeight="1" x14ac:dyDescent="0.2">
      <c r="A21" s="12">
        <v>2</v>
      </c>
      <c r="B21" s="13" t="s">
        <v>68</v>
      </c>
      <c r="C21" s="28" t="s">
        <v>88</v>
      </c>
      <c r="D21" s="13" t="s">
        <v>74</v>
      </c>
      <c r="E21" s="55">
        <v>0.49299999999999999</v>
      </c>
      <c r="F21" s="13" t="s">
        <v>78</v>
      </c>
      <c r="G21" s="13" t="s">
        <v>105</v>
      </c>
      <c r="H21" s="5">
        <v>2106</v>
      </c>
      <c r="I21" s="5">
        <f t="shared" si="0"/>
        <v>1152.4663800000001</v>
      </c>
      <c r="J21" s="12"/>
      <c r="K21" s="12"/>
      <c r="L21" s="12"/>
      <c r="M21" s="12"/>
      <c r="N21" s="12"/>
      <c r="O21" s="12"/>
      <c r="P21" s="12"/>
      <c r="Q21" s="26">
        <v>1.1100000000000001</v>
      </c>
    </row>
    <row r="22" spans="1:18" ht="50.1" customHeight="1" x14ac:dyDescent="0.2">
      <c r="A22" s="50">
        <v>3</v>
      </c>
      <c r="B22" s="13" t="s">
        <v>68</v>
      </c>
      <c r="C22" s="24">
        <v>0.4</v>
      </c>
      <c r="D22" s="13" t="s">
        <v>69</v>
      </c>
      <c r="E22" s="56">
        <v>1.3420000000000001</v>
      </c>
      <c r="F22" s="13" t="s">
        <v>78</v>
      </c>
      <c r="G22" s="13" t="s">
        <v>106</v>
      </c>
      <c r="H22" s="5">
        <v>304</v>
      </c>
      <c r="I22" s="5">
        <f>H22*E22*Q22</f>
        <v>452.84448000000003</v>
      </c>
      <c r="J22" s="3"/>
      <c r="K22" s="3"/>
      <c r="L22" s="4"/>
      <c r="M22" s="3"/>
      <c r="N22" s="3"/>
      <c r="O22" s="5"/>
      <c r="P22" s="5"/>
      <c r="Q22">
        <v>1.1100000000000001</v>
      </c>
      <c r="R22" t="s">
        <v>0</v>
      </c>
    </row>
    <row r="23" spans="1:18" s="20" customFormat="1" ht="50.1" customHeight="1" x14ac:dyDescent="0.2">
      <c r="A23" s="50">
        <v>4</v>
      </c>
      <c r="B23" s="13" t="s">
        <v>68</v>
      </c>
      <c r="C23" s="24">
        <v>0.4</v>
      </c>
      <c r="D23" s="13" t="s">
        <v>70</v>
      </c>
      <c r="E23" s="54">
        <v>9.2639999999999993</v>
      </c>
      <c r="F23" s="13" t="s">
        <v>78</v>
      </c>
      <c r="G23" s="13" t="s">
        <v>107</v>
      </c>
      <c r="H23" s="5">
        <v>340</v>
      </c>
      <c r="I23" s="5">
        <f t="shared" ref="I23:I31" si="1">H23*E23*Q23</f>
        <v>3496.2336</v>
      </c>
      <c r="J23" s="21"/>
      <c r="K23" s="21"/>
      <c r="L23" s="22"/>
      <c r="M23" s="21"/>
      <c r="N23" s="21"/>
      <c r="O23" s="23"/>
      <c r="P23" s="23"/>
      <c r="Q23" s="20">
        <v>1.1100000000000001</v>
      </c>
    </row>
    <row r="24" spans="1:18" s="20" customFormat="1" ht="50.1" customHeight="1" x14ac:dyDescent="0.2">
      <c r="A24" s="50">
        <v>5</v>
      </c>
      <c r="B24" s="13" t="s">
        <v>68</v>
      </c>
      <c r="C24" s="24">
        <v>0.4</v>
      </c>
      <c r="D24" s="13" t="s">
        <v>71</v>
      </c>
      <c r="E24" s="54">
        <v>4.8529999999999998</v>
      </c>
      <c r="F24" s="13" t="s">
        <v>78</v>
      </c>
      <c r="G24" s="13" t="s">
        <v>108</v>
      </c>
      <c r="H24" s="5">
        <v>398</v>
      </c>
      <c r="I24" s="5">
        <f t="shared" si="1"/>
        <v>2143.9583400000001</v>
      </c>
      <c r="J24" s="21"/>
      <c r="K24" s="21"/>
      <c r="L24" s="22"/>
      <c r="M24" s="21"/>
      <c r="N24" s="21"/>
      <c r="O24" s="23"/>
      <c r="P24" s="23"/>
      <c r="Q24" s="20">
        <v>1.1100000000000001</v>
      </c>
    </row>
    <row r="25" spans="1:18" s="20" customFormat="1" ht="50.1" customHeight="1" x14ac:dyDescent="0.2">
      <c r="A25" s="50">
        <v>6</v>
      </c>
      <c r="B25" s="13" t="s">
        <v>68</v>
      </c>
      <c r="C25" s="24">
        <v>0.4</v>
      </c>
      <c r="D25" s="13" t="s">
        <v>72</v>
      </c>
      <c r="E25" s="54">
        <v>1.6775</v>
      </c>
      <c r="F25" s="13" t="s">
        <v>78</v>
      </c>
      <c r="G25" s="13" t="s">
        <v>109</v>
      </c>
      <c r="H25" s="5">
        <v>448</v>
      </c>
      <c r="I25" s="5">
        <f t="shared" si="1"/>
        <v>834.18720000000008</v>
      </c>
      <c r="J25" s="21"/>
      <c r="K25" s="21"/>
      <c r="L25" s="22"/>
      <c r="M25" s="21"/>
      <c r="N25" s="21"/>
      <c r="O25" s="23"/>
      <c r="P25" s="23"/>
      <c r="Q25" s="20">
        <v>1.1100000000000001</v>
      </c>
    </row>
    <row r="26" spans="1:18" s="20" customFormat="1" ht="50.1" customHeight="1" x14ac:dyDescent="0.2">
      <c r="A26" s="50">
        <v>7</v>
      </c>
      <c r="B26" s="13" t="s">
        <v>68</v>
      </c>
      <c r="C26" s="24">
        <v>0.4</v>
      </c>
      <c r="D26" s="13" t="s">
        <v>73</v>
      </c>
      <c r="E26" s="54">
        <v>1.085</v>
      </c>
      <c r="F26" s="13" t="s">
        <v>78</v>
      </c>
      <c r="G26" s="13" t="s">
        <v>110</v>
      </c>
      <c r="H26" s="5">
        <v>539</v>
      </c>
      <c r="I26" s="5">
        <f t="shared" si="1"/>
        <v>649.14464999999996</v>
      </c>
      <c r="J26" s="21"/>
      <c r="K26" s="21"/>
      <c r="L26" s="22"/>
      <c r="M26" s="21"/>
      <c r="N26" s="21"/>
      <c r="O26" s="23"/>
      <c r="P26" s="23"/>
      <c r="Q26" s="20">
        <v>1.1100000000000001</v>
      </c>
    </row>
    <row r="27" spans="1:18" s="20" customFormat="1" ht="50.1" customHeight="1" x14ac:dyDescent="0.2">
      <c r="A27" s="50">
        <v>8</v>
      </c>
      <c r="B27" s="13" t="s">
        <v>68</v>
      </c>
      <c r="C27" s="24">
        <v>0.4</v>
      </c>
      <c r="D27" s="13" t="s">
        <v>74</v>
      </c>
      <c r="E27" s="54">
        <v>1.97</v>
      </c>
      <c r="F27" s="13" t="s">
        <v>78</v>
      </c>
      <c r="G27" s="13" t="s">
        <v>111</v>
      </c>
      <c r="H27" s="5">
        <v>618</v>
      </c>
      <c r="I27" s="5">
        <f t="shared" si="1"/>
        <v>1351.3806000000002</v>
      </c>
      <c r="J27" s="21"/>
      <c r="K27" s="21"/>
      <c r="L27" s="22"/>
      <c r="M27" s="21"/>
      <c r="N27" s="21"/>
      <c r="O27" s="23"/>
      <c r="P27" s="23"/>
      <c r="Q27" s="20">
        <v>1.1100000000000001</v>
      </c>
    </row>
    <row r="28" spans="1:18" s="20" customFormat="1" ht="50.1" customHeight="1" x14ac:dyDescent="0.2">
      <c r="A28" s="50">
        <v>9</v>
      </c>
      <c r="B28" s="13" t="s">
        <v>68</v>
      </c>
      <c r="C28" s="24">
        <v>0.4</v>
      </c>
      <c r="D28" s="13" t="s">
        <v>75</v>
      </c>
      <c r="E28" s="54">
        <f>0.494+0.012</f>
        <v>0.50600000000000001</v>
      </c>
      <c r="F28" s="13" t="s">
        <v>78</v>
      </c>
      <c r="G28" s="13" t="s">
        <v>112</v>
      </c>
      <c r="H28" s="5">
        <v>722</v>
      </c>
      <c r="I28" s="5">
        <f t="shared" si="1"/>
        <v>405.51852000000002</v>
      </c>
      <c r="J28" s="21"/>
      <c r="K28" s="21"/>
      <c r="L28" s="22"/>
      <c r="M28" s="21"/>
      <c r="N28" s="21"/>
      <c r="O28" s="23"/>
      <c r="P28" s="23"/>
      <c r="Q28" s="20">
        <v>1.1100000000000001</v>
      </c>
    </row>
    <row r="29" spans="1:18" ht="50.1" customHeight="1" x14ac:dyDescent="0.2">
      <c r="A29" s="50">
        <v>10</v>
      </c>
      <c r="B29" s="13" t="s">
        <v>68</v>
      </c>
      <c r="C29" s="24">
        <v>0.4</v>
      </c>
      <c r="D29" s="13" t="s">
        <v>76</v>
      </c>
      <c r="E29" s="54">
        <v>0.372</v>
      </c>
      <c r="F29" s="13" t="s">
        <v>78</v>
      </c>
      <c r="G29" s="13" t="s">
        <v>113</v>
      </c>
      <c r="H29" s="5">
        <v>916</v>
      </c>
      <c r="I29" s="5">
        <f t="shared" si="1"/>
        <v>378.23472000000004</v>
      </c>
      <c r="J29" s="3"/>
      <c r="K29" s="3"/>
      <c r="L29" s="4"/>
      <c r="M29" s="3"/>
      <c r="N29" s="3"/>
      <c r="O29" s="5"/>
      <c r="P29" s="5"/>
      <c r="Q29">
        <v>1.1100000000000001</v>
      </c>
      <c r="R29" t="s">
        <v>0</v>
      </c>
    </row>
    <row r="30" spans="1:18" ht="50.1" customHeight="1" x14ac:dyDescent="0.2">
      <c r="A30" s="50">
        <v>11</v>
      </c>
      <c r="B30" s="13" t="s">
        <v>68</v>
      </c>
      <c r="C30" s="24">
        <v>0.4</v>
      </c>
      <c r="D30" s="13" t="s">
        <v>77</v>
      </c>
      <c r="E30" s="54">
        <v>7.1585000000000001</v>
      </c>
      <c r="F30" s="13" t="s">
        <v>78</v>
      </c>
      <c r="G30" s="13" t="s">
        <v>114</v>
      </c>
      <c r="H30" s="5">
        <v>1116</v>
      </c>
      <c r="I30" s="5">
        <f t="shared" si="1"/>
        <v>8867.6634600000016</v>
      </c>
      <c r="J30" s="3"/>
      <c r="K30" s="3"/>
      <c r="L30" s="4"/>
      <c r="M30" s="3"/>
      <c r="N30" s="3"/>
      <c r="O30" s="5"/>
      <c r="P30" s="5"/>
      <c r="Q30">
        <v>1.1100000000000001</v>
      </c>
      <c r="R30" t="s">
        <v>0</v>
      </c>
    </row>
    <row r="31" spans="1:18" s="20" customFormat="1" ht="50.1" customHeight="1" x14ac:dyDescent="0.2">
      <c r="A31" s="50">
        <v>12</v>
      </c>
      <c r="B31" s="14" t="s">
        <v>85</v>
      </c>
      <c r="C31" s="24">
        <v>0.4</v>
      </c>
      <c r="D31" s="14" t="s">
        <v>120</v>
      </c>
      <c r="E31" s="25">
        <f>9.0425+1.941</f>
        <v>10.983500000000001</v>
      </c>
      <c r="F31" s="13" t="s">
        <v>78</v>
      </c>
      <c r="G31" s="14" t="s">
        <v>86</v>
      </c>
      <c r="H31" s="23">
        <v>1556</v>
      </c>
      <c r="I31" s="5">
        <f t="shared" si="1"/>
        <v>18970.261860000002</v>
      </c>
      <c r="J31" s="21"/>
      <c r="K31" s="21"/>
      <c r="L31" s="22"/>
      <c r="M31" s="21"/>
      <c r="N31" s="21"/>
      <c r="O31" s="23"/>
      <c r="P31" s="23"/>
      <c r="Q31" s="20">
        <v>1.1100000000000001</v>
      </c>
    </row>
    <row r="32" spans="1:18" ht="83.25" customHeight="1" x14ac:dyDescent="0.2">
      <c r="A32" s="50">
        <v>13</v>
      </c>
      <c r="B32" s="3" t="s">
        <v>33</v>
      </c>
      <c r="C32" s="24">
        <v>0.4</v>
      </c>
      <c r="D32" s="3" t="s">
        <v>34</v>
      </c>
      <c r="E32" s="25">
        <v>5.53</v>
      </c>
      <c r="F32" s="3" t="s">
        <v>35</v>
      </c>
      <c r="G32" s="13" t="s">
        <v>115</v>
      </c>
      <c r="H32" s="5">
        <v>1771</v>
      </c>
      <c r="I32" s="23">
        <f>H32*E32</f>
        <v>9793.630000000001</v>
      </c>
      <c r="J32" s="3"/>
      <c r="K32" s="3"/>
      <c r="L32" s="17"/>
      <c r="M32" s="3"/>
      <c r="N32" s="3"/>
      <c r="O32" s="5"/>
      <c r="P32" s="5"/>
      <c r="Q32">
        <v>1</v>
      </c>
      <c r="R32" t="s">
        <v>0</v>
      </c>
    </row>
    <row r="33" spans="1:19" s="27" customFormat="1" ht="83.25" customHeight="1" x14ac:dyDescent="0.2">
      <c r="A33" s="50">
        <v>14</v>
      </c>
      <c r="B33" s="14" t="s">
        <v>33</v>
      </c>
      <c r="C33" s="31">
        <v>0.4</v>
      </c>
      <c r="D33" s="14" t="s">
        <v>96</v>
      </c>
      <c r="E33" s="32">
        <f>15.47+6.939-E37-E38-E39-E40</f>
        <v>20.890999999999995</v>
      </c>
      <c r="F33" s="14" t="s">
        <v>35</v>
      </c>
      <c r="G33" s="14" t="s">
        <v>97</v>
      </c>
      <c r="H33" s="16">
        <v>1388</v>
      </c>
      <c r="I33" s="16">
        <f>H33*E33</f>
        <v>28996.707999999991</v>
      </c>
      <c r="J33" s="21"/>
      <c r="K33" s="21"/>
      <c r="L33" s="15"/>
      <c r="M33" s="21"/>
      <c r="N33" s="21"/>
      <c r="O33" s="23"/>
      <c r="P33" s="23"/>
      <c r="S33" s="53"/>
    </row>
    <row r="34" spans="1:19" s="20" customFormat="1" ht="83.25" customHeight="1" x14ac:dyDescent="0.2">
      <c r="A34" s="50">
        <v>15</v>
      </c>
      <c r="B34" s="14" t="s">
        <v>79</v>
      </c>
      <c r="C34" s="24">
        <v>0.4</v>
      </c>
      <c r="D34" s="14" t="s">
        <v>80</v>
      </c>
      <c r="E34" s="54">
        <v>9289.19</v>
      </c>
      <c r="F34" s="14" t="s">
        <v>82</v>
      </c>
      <c r="G34" s="14" t="s">
        <v>83</v>
      </c>
      <c r="H34" s="23">
        <v>1.3</v>
      </c>
      <c r="I34" s="23">
        <f>H34*E34</f>
        <v>12075.947000000002</v>
      </c>
      <c r="J34" s="21"/>
      <c r="K34" s="21"/>
      <c r="L34" s="15"/>
      <c r="M34" s="21"/>
      <c r="N34" s="21"/>
      <c r="O34" s="23"/>
      <c r="P34" s="23"/>
    </row>
    <row r="35" spans="1:19" s="20" customFormat="1" ht="83.25" customHeight="1" x14ac:dyDescent="0.2">
      <c r="A35" s="50">
        <v>16</v>
      </c>
      <c r="B35" s="14" t="s">
        <v>79</v>
      </c>
      <c r="C35" s="24">
        <v>0.4</v>
      </c>
      <c r="D35" s="14" t="s">
        <v>81</v>
      </c>
      <c r="E35" s="54">
        <v>1572.5</v>
      </c>
      <c r="F35" s="14" t="s">
        <v>82</v>
      </c>
      <c r="G35" s="14" t="s">
        <v>84</v>
      </c>
      <c r="H35" s="23">
        <v>2.3199999999999998</v>
      </c>
      <c r="I35" s="23">
        <f>H35*E35</f>
        <v>3648.2</v>
      </c>
      <c r="J35" s="21"/>
      <c r="K35" s="21"/>
      <c r="L35" s="15"/>
      <c r="M35" s="21"/>
      <c r="N35" s="21"/>
      <c r="O35" s="23"/>
      <c r="P35" s="23"/>
    </row>
    <row r="36" spans="1:19" ht="50.1" customHeight="1" x14ac:dyDescent="0.2">
      <c r="A36" s="50">
        <v>17</v>
      </c>
      <c r="B36" s="3" t="s">
        <v>36</v>
      </c>
      <c r="C36" s="24">
        <v>0.4</v>
      </c>
      <c r="D36" s="13" t="s">
        <v>87</v>
      </c>
      <c r="E36" s="54">
        <v>27.939</v>
      </c>
      <c r="F36" s="3" t="s">
        <v>35</v>
      </c>
      <c r="G36" s="13" t="s">
        <v>37</v>
      </c>
      <c r="H36" s="5">
        <v>611</v>
      </c>
      <c r="I36" s="5">
        <f>H36*E36</f>
        <v>17070.728999999999</v>
      </c>
      <c r="J36" s="3"/>
      <c r="K36" s="3"/>
      <c r="L36" s="4"/>
      <c r="M36" s="3"/>
      <c r="N36" s="3"/>
      <c r="O36" s="5"/>
      <c r="P36" s="5"/>
      <c r="Q36">
        <v>1</v>
      </c>
      <c r="R36" t="s">
        <v>0</v>
      </c>
      <c r="S36" s="53"/>
    </row>
    <row r="37" spans="1:19" ht="69.75" customHeight="1" x14ac:dyDescent="0.2">
      <c r="A37" s="50">
        <v>18</v>
      </c>
      <c r="B37" s="3" t="s">
        <v>38</v>
      </c>
      <c r="C37" s="24">
        <v>0.4</v>
      </c>
      <c r="D37" s="13" t="s">
        <v>123</v>
      </c>
      <c r="E37" s="25">
        <f>0.34+0.943</f>
        <v>1.2829999999999999</v>
      </c>
      <c r="F37" s="13" t="s">
        <v>78</v>
      </c>
      <c r="G37" s="13" t="s">
        <v>116</v>
      </c>
      <c r="H37" s="5">
        <v>23088</v>
      </c>
      <c r="I37" s="5">
        <f>H37*E37*Q37</f>
        <v>32880.313439999998</v>
      </c>
      <c r="J37" s="3"/>
      <c r="K37" s="3"/>
      <c r="L37" s="4"/>
      <c r="M37" s="3"/>
      <c r="N37" s="3"/>
      <c r="O37" s="5"/>
      <c r="P37" s="5"/>
      <c r="Q37">
        <v>1.1100000000000001</v>
      </c>
      <c r="R37" t="s">
        <v>39</v>
      </c>
    </row>
    <row r="38" spans="1:19" s="51" customFormat="1" ht="69.75" customHeight="1" x14ac:dyDescent="0.2">
      <c r="A38" s="52">
        <v>19</v>
      </c>
      <c r="B38" s="3" t="s">
        <v>38</v>
      </c>
      <c r="C38" s="24">
        <v>0.4</v>
      </c>
      <c r="D38" s="13" t="s">
        <v>123</v>
      </c>
      <c r="E38" s="25">
        <v>0.192</v>
      </c>
      <c r="F38" s="13" t="s">
        <v>78</v>
      </c>
      <c r="G38" s="13" t="s">
        <v>122</v>
      </c>
      <c r="H38" s="5">
        <v>23636</v>
      </c>
      <c r="I38" s="5">
        <f>H38*E38*Q38</f>
        <v>5037.3043200000002</v>
      </c>
      <c r="J38" s="3"/>
      <c r="K38" s="3"/>
      <c r="L38" s="4"/>
      <c r="M38" s="3"/>
      <c r="N38" s="3"/>
      <c r="O38" s="5"/>
      <c r="P38" s="5"/>
      <c r="Q38" s="51">
        <v>1.1100000000000001</v>
      </c>
      <c r="R38" s="51" t="s">
        <v>121</v>
      </c>
    </row>
    <row r="39" spans="1:19" s="51" customFormat="1" ht="69.75" customHeight="1" x14ac:dyDescent="0.2">
      <c r="A39" s="52">
        <v>20</v>
      </c>
      <c r="B39" s="3" t="s">
        <v>38</v>
      </c>
      <c r="C39" s="24">
        <v>0.4</v>
      </c>
      <c r="D39" s="13" t="s">
        <v>123</v>
      </c>
      <c r="E39" s="25">
        <v>0.03</v>
      </c>
      <c r="F39" s="13" t="s">
        <v>78</v>
      </c>
      <c r="G39" s="13" t="s">
        <v>125</v>
      </c>
      <c r="H39" s="5">
        <v>41090</v>
      </c>
      <c r="I39" s="5">
        <f>H39*E39*Q39</f>
        <v>1368.2970000000003</v>
      </c>
      <c r="J39" s="3"/>
      <c r="K39" s="3"/>
      <c r="L39" s="4"/>
      <c r="M39" s="3"/>
      <c r="N39" s="3"/>
      <c r="O39" s="5"/>
      <c r="P39" s="5"/>
      <c r="Q39" s="51">
        <v>1.1100000000000001</v>
      </c>
      <c r="R39" s="51" t="s">
        <v>124</v>
      </c>
    </row>
    <row r="40" spans="1:19" s="51" customFormat="1" ht="69.75" customHeight="1" x14ac:dyDescent="0.2">
      <c r="A40" s="52">
        <v>21</v>
      </c>
      <c r="B40" s="3" t="s">
        <v>38</v>
      </c>
      <c r="C40" s="24">
        <v>0.4</v>
      </c>
      <c r="D40" s="13" t="s">
        <v>123</v>
      </c>
      <c r="E40" s="25">
        <f>0.013</f>
        <v>1.2999999999999999E-2</v>
      </c>
      <c r="F40" s="13" t="s">
        <v>78</v>
      </c>
      <c r="G40" s="13" t="s">
        <v>125</v>
      </c>
      <c r="H40" s="5">
        <v>41090</v>
      </c>
      <c r="I40" s="5">
        <f>H40*E40*Q40</f>
        <v>592.92870000000005</v>
      </c>
      <c r="J40" s="3"/>
      <c r="K40" s="3"/>
      <c r="L40" s="4"/>
      <c r="M40" s="3"/>
      <c r="N40" s="3"/>
      <c r="O40" s="5"/>
      <c r="P40" s="5"/>
      <c r="Q40" s="51">
        <v>1.1100000000000001</v>
      </c>
      <c r="R40" s="51" t="s">
        <v>126</v>
      </c>
    </row>
    <row r="41" spans="1:19" ht="50.1" customHeight="1" x14ac:dyDescent="0.2">
      <c r="A41" s="3">
        <v>22</v>
      </c>
      <c r="B41" s="3" t="s">
        <v>26</v>
      </c>
      <c r="C41" s="3" t="s">
        <v>0</v>
      </c>
      <c r="D41" s="3" t="s">
        <v>0</v>
      </c>
      <c r="E41" s="4"/>
      <c r="F41" s="13"/>
      <c r="G41" s="13"/>
      <c r="H41" s="5" t="s">
        <v>0</v>
      </c>
      <c r="I41" s="5">
        <f>SUM(I20:I40)</f>
        <v>150193.85888999997</v>
      </c>
      <c r="J41" s="3"/>
      <c r="K41" s="3"/>
      <c r="L41" s="4"/>
      <c r="M41" s="3"/>
      <c r="N41" s="3"/>
      <c r="O41" s="5"/>
      <c r="P41" s="5"/>
    </row>
  </sheetData>
  <mergeCells count="23">
    <mergeCell ref="A12:P12"/>
    <mergeCell ref="A13:P13"/>
    <mergeCell ref="A14:P14"/>
    <mergeCell ref="C15:I15"/>
    <mergeCell ref="J15:P15"/>
    <mergeCell ref="A15:A18"/>
    <mergeCell ref="B15:B18"/>
    <mergeCell ref="C16:I16"/>
    <mergeCell ref="J16:P16"/>
    <mergeCell ref="C17:F17"/>
    <mergeCell ref="G17:I17"/>
    <mergeCell ref="J17:M17"/>
    <mergeCell ref="N17:P17"/>
    <mergeCell ref="A7:P7"/>
    <mergeCell ref="A8:P8"/>
    <mergeCell ref="A9:P9"/>
    <mergeCell ref="A10:P10"/>
    <mergeCell ref="A11:P11"/>
    <mergeCell ref="O1:P1"/>
    <mergeCell ref="O2:P2"/>
    <mergeCell ref="O3:P3"/>
    <mergeCell ref="A4:P4"/>
    <mergeCell ref="A6:P6"/>
  </mergeCells>
  <pageMargins left="0.75" right="0.75" top="1" bottom="1" header="0.5" footer="0.5"/>
  <pageSetup paperSize="9" scale="12"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9"/>
  <sheetViews>
    <sheetView tabSelected="1" showOutlineSymbols="0" showWhiteSpace="0" topLeftCell="A7" zoomScale="90" zoomScaleNormal="90" workbookViewId="0">
      <selection activeCell="F22" sqref="F22"/>
    </sheetView>
  </sheetViews>
  <sheetFormatPr defaultRowHeight="14.25" x14ac:dyDescent="0.2"/>
  <cols>
    <col min="1" max="1" width="10" style="29" bestFit="1" customWidth="1"/>
    <col min="2" max="2" width="25" style="29" bestFit="1" customWidth="1"/>
    <col min="3" max="3" width="18.75" style="29" customWidth="1"/>
    <col min="4" max="4" width="4.25" style="29" customWidth="1"/>
    <col min="5" max="5" width="9.125" style="29" customWidth="1"/>
    <col min="6" max="6" width="29.375" style="29" customWidth="1"/>
    <col min="7" max="7" width="11.5" style="29" customWidth="1"/>
    <col min="8" max="23" width="9" style="29" hidden="1" customWidth="1"/>
    <col min="24" max="25" width="9.875" style="29" bestFit="1" customWidth="1"/>
    <col min="26" max="16384" width="9" style="29"/>
  </cols>
  <sheetData>
    <row r="1" spans="1:25" x14ac:dyDescent="0.2">
      <c r="A1" s="29" t="s">
        <v>41</v>
      </c>
    </row>
    <row r="2" spans="1:25" ht="45" x14ac:dyDescent="0.2">
      <c r="A2" s="12" t="s">
        <v>10</v>
      </c>
      <c r="B2" s="12" t="s">
        <v>42</v>
      </c>
      <c r="C2" s="77" t="s">
        <v>12</v>
      </c>
      <c r="D2" s="78"/>
      <c r="E2" s="79"/>
      <c r="F2" s="33" t="s">
        <v>13</v>
      </c>
      <c r="G2" s="19"/>
    </row>
    <row r="3" spans="1:25" ht="135" x14ac:dyDescent="0.25">
      <c r="A3" s="12">
        <v>1</v>
      </c>
      <c r="B3" s="12" t="s">
        <v>43</v>
      </c>
      <c r="C3" s="71">
        <f>т3!I28+т5!I41</f>
        <v>242078.60888999997</v>
      </c>
      <c r="D3" s="72"/>
      <c r="E3" s="73"/>
      <c r="F3" s="34"/>
      <c r="G3" s="18"/>
      <c r="Y3" s="35"/>
    </row>
    <row r="4" spans="1:25" ht="15.75" x14ac:dyDescent="0.2">
      <c r="A4" s="12">
        <v>2</v>
      </c>
      <c r="B4" s="12" t="s">
        <v>44</v>
      </c>
      <c r="C4" s="71">
        <f>C3*20%</f>
        <v>48415.721777999999</v>
      </c>
      <c r="D4" s="72"/>
      <c r="E4" s="73"/>
      <c r="F4" s="34"/>
      <c r="G4" s="18"/>
      <c r="H4" s="8">
        <v>2015</v>
      </c>
      <c r="I4" s="8">
        <v>2016</v>
      </c>
      <c r="J4" s="8">
        <v>2017</v>
      </c>
      <c r="K4" s="9">
        <v>2018</v>
      </c>
      <c r="L4" s="9">
        <v>2019</v>
      </c>
      <c r="M4" s="9">
        <v>2020</v>
      </c>
      <c r="N4" s="9">
        <v>2021</v>
      </c>
      <c r="O4" s="8">
        <v>2022</v>
      </c>
      <c r="P4" s="8">
        <v>2023</v>
      </c>
      <c r="Q4" s="9">
        <v>2024</v>
      </c>
      <c r="R4" s="9">
        <v>2025</v>
      </c>
      <c r="S4" s="9">
        <v>2026</v>
      </c>
      <c r="T4" s="9">
        <v>2027</v>
      </c>
      <c r="U4" s="8">
        <v>2028</v>
      </c>
      <c r="V4" s="8">
        <v>2029</v>
      </c>
      <c r="W4" s="9">
        <v>2030</v>
      </c>
    </row>
    <row r="5" spans="1:25" ht="135" x14ac:dyDescent="0.2">
      <c r="A5" s="12">
        <v>3</v>
      </c>
      <c r="B5" s="12" t="s">
        <v>45</v>
      </c>
      <c r="C5" s="71">
        <f>C4+C3</f>
        <v>290494.33066799998</v>
      </c>
      <c r="D5" s="72"/>
      <c r="E5" s="73"/>
      <c r="F5" s="36"/>
      <c r="G5" s="37"/>
      <c r="H5" s="10">
        <v>114.3</v>
      </c>
      <c r="I5" s="10">
        <v>106.3</v>
      </c>
      <c r="J5" s="10">
        <v>103.7</v>
      </c>
      <c r="K5" s="11">
        <v>105.3</v>
      </c>
      <c r="L5" s="11">
        <v>106.8</v>
      </c>
      <c r="M5" s="11">
        <v>106.2</v>
      </c>
      <c r="N5" s="11">
        <v>105.1</v>
      </c>
      <c r="O5" s="11">
        <v>104.8</v>
      </c>
      <c r="P5" s="11">
        <v>104.7</v>
      </c>
      <c r="Q5" s="11">
        <v>104.7</v>
      </c>
      <c r="R5" s="38">
        <v>104.7</v>
      </c>
      <c r="S5" s="38">
        <v>104.7</v>
      </c>
      <c r="T5" s="38">
        <v>104.7</v>
      </c>
      <c r="U5" s="38">
        <v>104.7</v>
      </c>
      <c r="V5" s="38">
        <v>104.7</v>
      </c>
      <c r="W5" s="38">
        <v>104.7</v>
      </c>
    </row>
    <row r="6" spans="1:25" ht="60" x14ac:dyDescent="0.2">
      <c r="A6" s="12">
        <v>4</v>
      </c>
      <c r="B6" s="12" t="s">
        <v>46</v>
      </c>
      <c r="C6" s="71">
        <f>C7+(C5-C7)*((C10/C9*(K5+100)/200)+C11/C9*(L5+100)/200*K5/100+C12/C9*((M5+100)/200*L5/100*K5/100)+C13/C9*((N5+100)/200*M5/100*L5/100*K5/100)+C14/C9*((O5+100)/200*N5/100*M5/100*L5/100*K5/100)+C15/C9*((P5+100)/200*O5/100*N5/100*M5/100*L5/100*K5/100))</f>
        <v>383512.12257467827</v>
      </c>
      <c r="D6" s="72"/>
      <c r="E6" s="73"/>
      <c r="F6" s="36"/>
      <c r="G6" s="37"/>
      <c r="I6" s="29">
        <f>C5/1000</f>
        <v>290.49433066799998</v>
      </c>
      <c r="J6" s="39">
        <f>C16</f>
        <v>383.5121225746783</v>
      </c>
    </row>
    <row r="7" spans="1:25" ht="75" x14ac:dyDescent="0.2">
      <c r="A7" s="12">
        <v>5</v>
      </c>
      <c r="B7" s="12" t="s">
        <v>47</v>
      </c>
      <c r="C7" s="80">
        <v>0</v>
      </c>
      <c r="D7" s="81"/>
      <c r="E7" s="82"/>
      <c r="F7" s="34"/>
      <c r="G7" s="18"/>
      <c r="H7" s="39"/>
      <c r="X7" s="39"/>
    </row>
    <row r="8" spans="1:25" ht="45" x14ac:dyDescent="0.2">
      <c r="A8" s="12">
        <v>6</v>
      </c>
      <c r="B8" s="12" t="s">
        <v>48</v>
      </c>
      <c r="C8" s="71">
        <f>C5-C7</f>
        <v>290494.33066799998</v>
      </c>
      <c r="D8" s="72"/>
      <c r="E8" s="73"/>
      <c r="F8" s="34"/>
      <c r="G8" s="18"/>
    </row>
    <row r="9" spans="1:25" ht="90" x14ac:dyDescent="0.25">
      <c r="A9" s="12">
        <v>7</v>
      </c>
      <c r="B9" s="12" t="s">
        <v>49</v>
      </c>
      <c r="C9" s="71">
        <f>SUM(C10:E15)</f>
        <v>237478.60396000001</v>
      </c>
      <c r="D9" s="72"/>
      <c r="E9" s="73"/>
      <c r="F9" s="40"/>
      <c r="G9" s="41"/>
      <c r="X9" s="42"/>
    </row>
    <row r="10" spans="1:25" ht="15" x14ac:dyDescent="0.2">
      <c r="A10" s="12">
        <v>7.1</v>
      </c>
      <c r="B10" s="12" t="s">
        <v>50</v>
      </c>
      <c r="C10" s="71">
        <v>0</v>
      </c>
      <c r="D10" s="72"/>
      <c r="E10" s="73"/>
      <c r="F10" s="34"/>
      <c r="G10" s="18"/>
    </row>
    <row r="11" spans="1:25" ht="15" x14ac:dyDescent="0.2">
      <c r="A11" s="12">
        <v>7.2</v>
      </c>
      <c r="B11" s="12" t="s">
        <v>51</v>
      </c>
      <c r="C11" s="71">
        <v>0</v>
      </c>
      <c r="D11" s="72"/>
      <c r="E11" s="73"/>
      <c r="F11" s="43"/>
      <c r="G11" s="44"/>
    </row>
    <row r="12" spans="1:25" ht="15" x14ac:dyDescent="0.2">
      <c r="A12" s="12">
        <v>7.3</v>
      </c>
      <c r="B12" s="12" t="s">
        <v>55</v>
      </c>
      <c r="C12" s="71">
        <v>0</v>
      </c>
      <c r="D12" s="72"/>
      <c r="E12" s="73"/>
      <c r="F12" s="43"/>
      <c r="G12" s="44"/>
    </row>
    <row r="13" spans="1:25" ht="15" x14ac:dyDescent="0.2">
      <c r="A13" s="12">
        <v>7.4</v>
      </c>
      <c r="B13" s="12" t="s">
        <v>56</v>
      </c>
      <c r="C13" s="71">
        <v>5118.2436299999999</v>
      </c>
      <c r="D13" s="72"/>
      <c r="E13" s="73"/>
      <c r="F13" s="34"/>
      <c r="G13" s="18"/>
    </row>
    <row r="14" spans="1:25" ht="15" x14ac:dyDescent="0.2">
      <c r="A14" s="12">
        <v>7.5</v>
      </c>
      <c r="B14" s="12" t="s">
        <v>57</v>
      </c>
      <c r="C14" s="71">
        <v>91736.963159999999</v>
      </c>
      <c r="D14" s="72"/>
      <c r="E14" s="73"/>
      <c r="F14" s="34"/>
      <c r="G14" s="18"/>
    </row>
    <row r="15" spans="1:25" ht="15" x14ac:dyDescent="0.2">
      <c r="A15" s="12">
        <v>7.6</v>
      </c>
      <c r="B15" s="12" t="s">
        <v>117</v>
      </c>
      <c r="C15" s="71">
        <v>140623.39717000001</v>
      </c>
      <c r="D15" s="72"/>
      <c r="E15" s="73"/>
      <c r="F15" s="34"/>
      <c r="G15" s="18"/>
    </row>
    <row r="16" spans="1:25" ht="75" x14ac:dyDescent="0.2">
      <c r="A16" s="12">
        <v>8</v>
      </c>
      <c r="B16" s="12" t="s">
        <v>52</v>
      </c>
      <c r="C16" s="71">
        <f>C6/1000</f>
        <v>383.5121225746783</v>
      </c>
      <c r="D16" s="72"/>
      <c r="E16" s="73"/>
      <c r="F16" s="34"/>
      <c r="G16" s="18"/>
    </row>
    <row r="17" spans="1:26" ht="105" x14ac:dyDescent="0.2">
      <c r="A17" s="12">
        <v>9</v>
      </c>
      <c r="B17" s="12" t="s">
        <v>53</v>
      </c>
      <c r="C17" s="74">
        <v>0</v>
      </c>
      <c r="D17" s="75"/>
      <c r="E17" s="76"/>
      <c r="F17" s="45"/>
      <c r="G17" s="46"/>
      <c r="H17" s="7"/>
      <c r="I17" s="7"/>
      <c r="J17" s="7"/>
      <c r="K17" s="7"/>
      <c r="L17" s="7"/>
      <c r="M17" s="7"/>
      <c r="N17" s="7"/>
      <c r="O17" s="7"/>
      <c r="P17" s="7"/>
      <c r="Q17" s="7"/>
      <c r="R17" s="7"/>
      <c r="S17" s="7"/>
      <c r="T17" s="7"/>
      <c r="U17" s="7"/>
      <c r="V17" s="7"/>
      <c r="W17" s="7"/>
      <c r="X17" s="47"/>
    </row>
    <row r="18" spans="1:26" ht="30" x14ac:dyDescent="0.2">
      <c r="A18" s="12">
        <v>10</v>
      </c>
      <c r="B18" s="12" t="s">
        <v>54</v>
      </c>
      <c r="C18" s="71">
        <f>(C17+C16)*1000</f>
        <v>383512.12257467827</v>
      </c>
      <c r="D18" s="72"/>
      <c r="E18" s="73"/>
      <c r="F18" s="34"/>
      <c r="G18" s="18"/>
      <c r="X18" s="39"/>
      <c r="Y18" s="48"/>
      <c r="Z18" s="49"/>
    </row>
    <row r="19" spans="1:26" x14ac:dyDescent="0.2">
      <c r="X19" s="39"/>
    </row>
  </sheetData>
  <mergeCells count="17">
    <mergeCell ref="C13:E13"/>
    <mergeCell ref="C2:E2"/>
    <mergeCell ref="C3:E3"/>
    <mergeCell ref="C4:E4"/>
    <mergeCell ref="C5:E5"/>
    <mergeCell ref="C6:E6"/>
    <mergeCell ref="C7:E7"/>
    <mergeCell ref="C8:E8"/>
    <mergeCell ref="C9:E9"/>
    <mergeCell ref="C10:E10"/>
    <mergeCell ref="C11:E11"/>
    <mergeCell ref="C12:E12"/>
    <mergeCell ref="C14:E14"/>
    <mergeCell ref="C15:E15"/>
    <mergeCell ref="C16:E16"/>
    <mergeCell ref="C17:E17"/>
    <mergeCell ref="C18:E18"/>
  </mergeCells>
  <pageMargins left="0.75" right="0.75" top="1" bottom="1" header="0.5" footer="0.5"/>
  <pageSetup paperSize="9"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7</vt:i4>
      </vt:variant>
    </vt:vector>
  </HeadingPairs>
  <TitlesOfParts>
    <vt:vector size="7" baseType="lpstr">
      <vt:lpstr>т1</vt:lpstr>
      <vt:lpstr>т2</vt:lpstr>
      <vt:lpstr>т3</vt:lpstr>
      <vt:lpstr>т4</vt:lpstr>
      <vt:lpstr>c</vt:lpstr>
      <vt:lpstr>т5</vt:lpstr>
      <vt:lpstr>т6 </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Груздь Надежда Германовна</cp:lastModifiedBy>
  <cp:revision>0</cp:revision>
  <cp:lastPrinted>2021-03-19T13:33:33Z</cp:lastPrinted>
  <dcterms:created xsi:type="dcterms:W3CDTF">2019-03-20T09:10:18Z</dcterms:created>
  <dcterms:modified xsi:type="dcterms:W3CDTF">2021-03-30T07:12:36Z</dcterms:modified>
</cp:coreProperties>
</file>