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22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3" i="8" l="1"/>
  <c r="C16" i="6" l="1"/>
  <c r="C16" i="5"/>
  <c r="C16" i="4"/>
  <c r="C16" i="3"/>
  <c r="C16" i="2"/>
  <c r="J16" i="1"/>
  <c r="A11" i="1" l="1"/>
  <c r="A8" i="6" l="1"/>
  <c r="A8" i="5"/>
  <c r="A8" i="4"/>
  <c r="A8" i="3"/>
  <c r="A8" i="2"/>
  <c r="I21" i="4" l="1"/>
  <c r="I25" i="5"/>
  <c r="E24" i="5"/>
  <c r="I23" i="5"/>
  <c r="E22" i="5"/>
  <c r="I21" i="5"/>
  <c r="I22" i="5"/>
  <c r="I24" i="5"/>
  <c r="I20" i="5"/>
  <c r="I20" i="4"/>
  <c r="C9" i="8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<sst xmlns="http://schemas.openxmlformats.org/spreadsheetml/2006/main" count="842" uniqueCount="79">
  <si>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</si>
  <si>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</si>
  <si>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</si>
  <si>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</si>
  <si>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</si>
  <si>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</si>
  <si>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</si>
  <si>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</si>
  <si>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</si>
  <si>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</si>
  <si>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</si>
  <si>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</si>
  <si>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</si>
  <si>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</si>
  <si>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</si>
  <si>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</si>
  <si>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</si>
  <si>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</si>
  <si>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</si>
  <si>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</si>
  <si>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</si>
  <si>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</si>
  <si>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</si>
  <si>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</si>
  <si>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</si>
  <si>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</si>
  <si>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</si>
  <si>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</si>
  <si>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</si>
  <si>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</si>
  <si>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</si>
  <si>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</si>
  <si>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</si>
  <si>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</si>
  <si>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</si>
  <si>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</si>
  <si>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</si>
  <si>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</si>
  <si>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</si>
  <si>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</si>
  <si>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</si>
  <si>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</si>
  <si>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</si>
  <si>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</si>
  <si>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</si>
  <si>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</si>
  <si>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</si>
  <si>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</si>
  <si>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</si>
  <si>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</si>
  <si>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</si>
  <si>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</si>
  <si>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</si>
  <si>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</si>
  <si>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</si>
  <si>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</si>
  <si>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</si>
  <si>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</si>
  <si>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</si>
  <si>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</si>
  <si>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Б2-02-1</t>
  </si>
  <si>
    <t>6_20</t>
  </si>
  <si>
    <t>1 км</t>
  </si>
  <si>
    <t>10 (15)</t>
  </si>
  <si>
    <t>120 мм2</t>
  </si>
  <si>
    <t>К1-05-2</t>
  </si>
  <si>
    <t>0,4-20</t>
  </si>
  <si>
    <t>6-15</t>
  </si>
  <si>
    <t xml:space="preserve">УНЦ на демонтаж ВЛ 0,4 - 750 кВ </t>
  </si>
  <si>
    <t>одна цепь</t>
  </si>
  <si>
    <t>УНЦ на восстановление дорожного покрытия при прокладкекабельной линии (для всех субъектов Российской Федерации)</t>
  </si>
  <si>
    <t>Тротуар</t>
  </si>
  <si>
    <t>1 м2</t>
  </si>
  <si>
    <t>Б4-01</t>
  </si>
  <si>
    <t>М2-02-1</t>
  </si>
  <si>
    <t>Год раскрытия информации: 2021</t>
  </si>
  <si>
    <t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t>
  </si>
  <si>
    <t>Идентификатор инвестиционного проекта: L_19-1049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</si>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</sst>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2" fontId="1" fillId="4" borderId="5" xfId="1" applyNumberFormat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166" fontId="1" fillId="4" borderId="5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75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">
        <v>76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9.5" customHeight="1" x14ac:dyDescent="0.2">
      <c r="A10" s="48" t="s">
        <v>77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21.7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6.5" customHeight="1" x14ac:dyDescent="0.2">
      <c r="A16" s="50" t="s">
        <v>0</v>
      </c>
      <c r="B16" s="50" t="s">
        <v>0</v>
      </c>
      <c r="C16" s="50" t="s">
        <v>78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tr">
        <f>т1!A9</f>
        <v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20.25" customHeight="1" x14ac:dyDescent="0.2">
      <c r="A10" s="49" t="str">
        <f>т1!A10</f>
        <v>Идентификатор инвестиционного проекта: L_19-1049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3.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zoomScale="80" zoomScaleNormal="80" workbookViewId="0">
      <selection activeCell="I21" sqref="I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L_19-1049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L_19-1049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40">
        <v>1</v>
      </c>
      <c r="B20" s="40" t="s">
        <v>68</v>
      </c>
      <c r="C20" s="40" t="s">
        <v>61</v>
      </c>
      <c r="D20" s="40" t="s">
        <v>69</v>
      </c>
      <c r="E20" s="40">
        <v>6.82</v>
      </c>
      <c r="F20" s="40" t="s">
        <v>62</v>
      </c>
      <c r="G20" s="40" t="s">
        <v>74</v>
      </c>
      <c r="H20" s="40">
        <v>287</v>
      </c>
      <c r="I20" s="38">
        <f>H20*E20*Q20</f>
        <v>2427.1016</v>
      </c>
      <c r="J20" s="40"/>
      <c r="K20" s="40"/>
      <c r="L20" s="40"/>
      <c r="M20" s="40"/>
      <c r="N20" s="40"/>
      <c r="O20" s="40"/>
      <c r="P20" s="38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2427.1016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6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L_19-1049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50.1" customHeight="1" x14ac:dyDescent="0.2">
      <c r="A20" s="37">
        <v>1</v>
      </c>
      <c r="B20" s="37" t="s">
        <v>51</v>
      </c>
      <c r="C20" s="37" t="s">
        <v>63</v>
      </c>
      <c r="D20" s="37" t="s">
        <v>64</v>
      </c>
      <c r="E20" s="41">
        <v>34.582999999999998</v>
      </c>
      <c r="F20" s="37" t="s">
        <v>53</v>
      </c>
      <c r="G20" s="37" t="s">
        <v>65</v>
      </c>
      <c r="H20" s="38">
        <v>2106</v>
      </c>
      <c r="I20" s="38">
        <f>H20*E20*Q20</f>
        <v>80843.29578</v>
      </c>
      <c r="J20" s="37"/>
      <c r="K20" s="37"/>
      <c r="L20" s="24"/>
      <c r="M20" s="37"/>
      <c r="N20" s="37"/>
      <c r="O20" s="38"/>
      <c r="P20" s="38"/>
      <c r="Q20" s="18">
        <v>1.1100000000000001</v>
      </c>
    </row>
    <row r="21" spans="1:18" s="21" customFormat="1" ht="50.1" customHeight="1" x14ac:dyDescent="0.2">
      <c r="A21" s="11">
        <v>2</v>
      </c>
      <c r="B21" s="11" t="s">
        <v>51</v>
      </c>
      <c r="C21" s="11" t="s">
        <v>63</v>
      </c>
      <c r="D21" s="11" t="s">
        <v>52</v>
      </c>
      <c r="E21" s="23">
        <v>27.673999999999999</v>
      </c>
      <c r="F21" s="11" t="s">
        <v>53</v>
      </c>
      <c r="G21" s="11" t="s">
        <v>54</v>
      </c>
      <c r="H21" s="13">
        <v>3055</v>
      </c>
      <c r="I21" s="38">
        <f t="shared" ref="I21:I24" si="0">H21*E21*Q21</f>
        <v>93843.917700000005</v>
      </c>
      <c r="J21" s="11"/>
      <c r="K21" s="11"/>
      <c r="L21" s="12"/>
      <c r="M21" s="11"/>
      <c r="N21" s="11"/>
      <c r="O21" s="13"/>
      <c r="P21" s="13"/>
      <c r="Q21" s="21">
        <v>1.1100000000000001</v>
      </c>
      <c r="R21" s="21" t="s">
        <v>0</v>
      </c>
    </row>
    <row r="22" spans="1:18" s="21" customFormat="1" ht="83.25" customHeight="1" x14ac:dyDescent="0.2">
      <c r="A22" s="11">
        <v>3</v>
      </c>
      <c r="B22" s="11" t="s">
        <v>58</v>
      </c>
      <c r="C22" s="39" t="s">
        <v>67</v>
      </c>
      <c r="D22" s="11" t="s">
        <v>59</v>
      </c>
      <c r="E22" s="23">
        <f>E20+E21</f>
        <v>62.256999999999998</v>
      </c>
      <c r="F22" s="11" t="s">
        <v>56</v>
      </c>
      <c r="G22" s="11" t="s">
        <v>60</v>
      </c>
      <c r="H22" s="13">
        <v>1428</v>
      </c>
      <c r="I22" s="38">
        <f t="shared" si="0"/>
        <v>88902.995999999999</v>
      </c>
      <c r="J22" s="39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70</v>
      </c>
      <c r="C23" s="11" t="s">
        <v>26</v>
      </c>
      <c r="D23" s="11" t="s">
        <v>71</v>
      </c>
      <c r="E23" s="12">
        <v>49765.599999999999</v>
      </c>
      <c r="F23" s="11" t="s">
        <v>72</v>
      </c>
      <c r="G23" s="11" t="s">
        <v>73</v>
      </c>
      <c r="H23" s="13">
        <v>1.3</v>
      </c>
      <c r="I23" s="38">
        <f t="shared" si="0"/>
        <v>64695.28</v>
      </c>
      <c r="J23" s="11"/>
      <c r="K23" s="11"/>
      <c r="L23" s="12"/>
      <c r="M23" s="11"/>
      <c r="N23" s="11"/>
      <c r="O23" s="13"/>
      <c r="P23" s="13"/>
      <c r="Q23" s="21">
        <v>1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55</v>
      </c>
      <c r="C24" s="11" t="s">
        <v>66</v>
      </c>
      <c r="D24" s="11"/>
      <c r="E24" s="12">
        <f>E22</f>
        <v>62.256999999999998</v>
      </c>
      <c r="F24" s="11" t="s">
        <v>56</v>
      </c>
      <c r="G24" s="11" t="s">
        <v>57</v>
      </c>
      <c r="H24" s="13">
        <v>611</v>
      </c>
      <c r="I24" s="38">
        <f t="shared" si="0"/>
        <v>38039.027000000002</v>
      </c>
      <c r="J24" s="11"/>
      <c r="K24" s="11"/>
      <c r="L24" s="12"/>
      <c r="M24" s="11"/>
      <c r="N24" s="11"/>
      <c r="O24" s="13"/>
      <c r="P24" s="13"/>
      <c r="Q24" s="21">
        <v>1</v>
      </c>
      <c r="R24" s="21" t="s">
        <v>0</v>
      </c>
    </row>
    <row r="25" spans="1:18" ht="50.1" customHeight="1" x14ac:dyDescent="0.2">
      <c r="A25" s="3">
        <v>6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366324.51647999999</v>
      </c>
      <c r="J25" s="3" t="s">
        <v>0</v>
      </c>
      <c r="K25" s="3" t="s">
        <v>0</v>
      </c>
      <c r="L25" s="4" t="s">
        <v>0</v>
      </c>
      <c r="M25" s="3" t="s">
        <v>0</v>
      </c>
      <c r="N25" s="3" t="s">
        <v>0</v>
      </c>
      <c r="O25" s="5" t="s">
        <v>0</v>
      </c>
      <c r="P25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исполнение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L_19-1049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AB6" sqref="AB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1" t="s">
        <v>12</v>
      </c>
      <c r="D2" s="52"/>
      <c r="E2" s="53"/>
      <c r="F2" s="25" t="s">
        <v>13</v>
      </c>
      <c r="G2" s="26"/>
    </row>
    <row r="3" spans="1:25" ht="135" x14ac:dyDescent="0.25">
      <c r="A3" s="22">
        <v>1</v>
      </c>
      <c r="B3" s="22" t="s">
        <v>35</v>
      </c>
      <c r="C3" s="54">
        <f>т3!I20+т4!I21+т5!I25</f>
        <v>368751.61807999999</v>
      </c>
      <c r="D3" s="55"/>
      <c r="E3" s="56"/>
      <c r="F3" s="27"/>
      <c r="G3" s="28"/>
      <c r="Y3" s="15"/>
    </row>
    <row r="4" spans="1:25" ht="15.75" x14ac:dyDescent="0.2">
      <c r="A4" s="22">
        <v>2</v>
      </c>
      <c r="B4" s="22" t="s">
        <v>36</v>
      </c>
      <c r="C4" s="54">
        <f>C3*20%</f>
        <v>73750.323615999994</v>
      </c>
      <c r="D4" s="55"/>
      <c r="E4" s="56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54">
        <f>C4+C3</f>
        <v>442501.94169599999</v>
      </c>
      <c r="D5" s="55"/>
      <c r="E5" s="56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C7+(C5-C7)*((C10/C9*(K5+100)/200)+C11/C9*(L5+100)/200*K5/100+C12/C9*((M5+100)/200*L5/100*K5/100)+C13/C9*((N5+100)/200*M5/100*L5/100*K5/100)+C14/C9*((O5+100)/200*N5/100*M5/100*L5/100*K5/100)+C15/C9*((P5+100)/200*O5/100*N5/100*M5/100*L5/100*K5/100))</f>
        <v>558910.97472728312</v>
      </c>
      <c r="D6" s="55"/>
      <c r="E6" s="56"/>
      <c r="F6" s="29"/>
      <c r="G6" s="30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7"/>
      <c r="G7" s="28"/>
      <c r="H7" s="10"/>
      <c r="X7" s="10"/>
    </row>
    <row r="8" spans="1:25" ht="45" x14ac:dyDescent="0.2">
      <c r="A8" s="22">
        <v>6</v>
      </c>
      <c r="B8" s="22" t="s">
        <v>40</v>
      </c>
      <c r="C8" s="54">
        <f>C5-C7</f>
        <v>442501.94169599999</v>
      </c>
      <c r="D8" s="55"/>
      <c r="E8" s="56"/>
      <c r="F8" s="27"/>
      <c r="G8" s="28"/>
    </row>
    <row r="9" spans="1:25" ht="90" x14ac:dyDescent="0.25">
      <c r="A9" s="22">
        <v>7</v>
      </c>
      <c r="B9" s="22" t="s">
        <v>41</v>
      </c>
      <c r="C9" s="54">
        <f>SUM(C10:E15)</f>
        <v>408009.58799999999</v>
      </c>
      <c r="D9" s="55"/>
      <c r="E9" s="56"/>
      <c r="F9" s="31"/>
      <c r="G9" s="32"/>
      <c r="X9" s="14"/>
    </row>
    <row r="10" spans="1:25" ht="15" x14ac:dyDescent="0.2">
      <c r="A10" s="22">
        <v>7.1</v>
      </c>
      <c r="B10" s="22" t="s">
        <v>42</v>
      </c>
      <c r="C10" s="54">
        <v>0</v>
      </c>
      <c r="D10" s="55"/>
      <c r="E10" s="56"/>
      <c r="F10" s="27"/>
      <c r="G10" s="28"/>
    </row>
    <row r="11" spans="1:25" ht="15" x14ac:dyDescent="0.2">
      <c r="A11" s="22">
        <v>7.2</v>
      </c>
      <c r="B11" s="22" t="s">
        <v>43</v>
      </c>
      <c r="C11" s="54">
        <v>0</v>
      </c>
      <c r="D11" s="55"/>
      <c r="E11" s="56"/>
      <c r="F11" s="33"/>
      <c r="G11" s="34"/>
    </row>
    <row r="12" spans="1:25" ht="15" x14ac:dyDescent="0.2">
      <c r="A12" s="22">
        <v>7.3</v>
      </c>
      <c r="B12" s="22" t="s">
        <v>44</v>
      </c>
      <c r="C12" s="54">
        <v>0</v>
      </c>
      <c r="D12" s="55"/>
      <c r="E12" s="56"/>
      <c r="F12" s="33"/>
      <c r="G12" s="34"/>
    </row>
    <row r="13" spans="1:25" ht="15" x14ac:dyDescent="0.2">
      <c r="A13" s="22">
        <v>7.4</v>
      </c>
      <c r="B13" s="22" t="s">
        <v>45</v>
      </c>
      <c r="C13" s="54">
        <f>150161.26551</f>
        <v>150161.26551</v>
      </c>
      <c r="D13" s="55"/>
      <c r="E13" s="56"/>
      <c r="F13" s="27"/>
      <c r="G13" s="28"/>
    </row>
    <row r="14" spans="1:25" ht="15" x14ac:dyDescent="0.2">
      <c r="A14" s="22">
        <v>7.5</v>
      </c>
      <c r="B14" s="22" t="s">
        <v>46</v>
      </c>
      <c r="C14" s="54">
        <v>257848.32248999999</v>
      </c>
      <c r="D14" s="55"/>
      <c r="E14" s="56"/>
      <c r="F14" s="27"/>
      <c r="G14" s="28"/>
    </row>
    <row r="15" spans="1:25" ht="15" x14ac:dyDescent="0.2">
      <c r="A15" s="22">
        <v>7.6</v>
      </c>
      <c r="B15" s="22" t="s">
        <v>50</v>
      </c>
      <c r="C15" s="54">
        <v>0</v>
      </c>
      <c r="D15" s="55"/>
      <c r="E15" s="56"/>
      <c r="F15" s="27"/>
      <c r="G15" s="28"/>
    </row>
    <row r="16" spans="1:25" ht="75" x14ac:dyDescent="0.2">
      <c r="A16" s="22">
        <v>8</v>
      </c>
      <c r="B16" s="22" t="s">
        <v>47</v>
      </c>
      <c r="C16" s="54">
        <f>C6/1000</f>
        <v>558.91097472728313</v>
      </c>
      <c r="D16" s="55"/>
      <c r="E16" s="56"/>
      <c r="F16" s="27"/>
      <c r="G16" s="28"/>
    </row>
    <row r="17" spans="1:26" ht="105" x14ac:dyDescent="0.2">
      <c r="A17" s="22">
        <v>9</v>
      </c>
      <c r="B17" s="22" t="s">
        <v>48</v>
      </c>
      <c r="C17" s="60">
        <v>0</v>
      </c>
      <c r="D17" s="61"/>
      <c r="E17" s="62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54">
        <f>(C17+C16)*1000</f>
        <v>558910.97472728312</v>
      </c>
      <c r="D18" s="55"/>
      <c r="E18" s="56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2021-04-15T07:00:21Z</dcterms:modified>
</cp:coreProperties>
</file>