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5" i="8" l="1"/>
  <c r="C16" i="6" l="1"/>
  <c r="C16" i="5"/>
  <c r="C16" i="4"/>
  <c r="C16" i="3"/>
  <c r="C16" i="2"/>
  <c r="C9" i="8" l="1"/>
  <c r="A8" i="6"/>
  <c r="A8" i="5"/>
  <c r="A8" i="4"/>
  <c r="A8" i="3"/>
  <c r="A8" i="2"/>
  <c r="E25" i="5" l="1"/>
  <c r="I25" i="5" l="1"/>
  <c r="I24" i="5"/>
  <c r="I23" i="5"/>
  <c r="I22" i="5"/>
  <c r="I21" i="5"/>
  <c r="I20" i="5"/>
  <c r="I26" i="5" l="1"/>
  <c r="C3" i="8" s="1"/>
  <c r="C4" i="8" s="1"/>
  <c r="C5" i="8" s="1"/>
  <c r="A9" i="6"/>
  <c r="A10" i="6"/>
  <c r="A10" i="5"/>
  <c r="A10" i="4"/>
  <c r="A10" i="3"/>
  <c r="A10" i="2"/>
  <c r="C6" i="8" l="1"/>
  <c r="C16" i="8" s="1"/>
  <c r="C18" i="8" s="1"/>
  <c r="C8" i="8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<sst xmlns="http://schemas.openxmlformats.org/spreadsheetml/2006/main" count="854" uniqueCount="77">
  <si>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</si>
  <si>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</si>
  <si>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</si>
  <si>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</si>
  <si>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</si>
  <si>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</si>
  <si>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</si>
  <si>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</si>
  <si>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</si>
  <si>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</si>
  <si>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</si>
  <si>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</si>
  <si>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</si>
  <si>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</si>
  <si>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</si>
  <si>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</si>
  <si>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</si>
  <si>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</si>
  <si>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</si>
  <si>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</si>
  <si>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</si>
  <si>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</si>
  <si>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</si>
  <si>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</si>
  <si>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</si>
  <si>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</si>
  <si>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</si>
  <si>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</si>
  <si>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</si>
  <si>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</si>
  <si>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</si>
  <si>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</si>
  <si>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</si>
  <si>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</si>
  <si>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</si>
  <si>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</si>
  <si>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</si>
  <si>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</si>
  <si>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</si>
  <si>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</si>
  <si>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</si>
  <si>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</si>
  <si>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</si>
  <si>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</si>
  <si>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</si>
  <si>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</si>
  <si>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</si>
  <si>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</si>
  <si>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</si>
  <si>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</si>
  <si>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</si>
  <si>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</si>
  <si>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</si>
  <si>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</si>
  <si>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</si>
  <si>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</si>
  <si>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</si>
  <si>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</si>
  <si>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</si>
  <si>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</si>
  <si>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</si>
  <si>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</si>
  <si>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</si>
  <si>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</si>
  <si>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</si>
  <si>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</si>
  <si>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</si>
  <si>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</si>
  <si>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</si>
  <si>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</si>
  <si>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</si>
  <si>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</si>
  <si>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</si>
  <si>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t>
  </si>
  <si>
    <t>Идентификатор инвестиционного проекта: L_19-1054</t>
  </si>
  <si>
    <t>Решение от утверждении инвестиционной программы отсутствует</t>
  </si>
  <si>
    <t xml:space="preserve">Наименование инвестиционного проекта: Строительство КЛ 6 кВ взамен существующей КЛ 6 кВ Ф-15 (инв. № 5006839) от ПС 110 кВ О-5 Советск до РП 6 кВ  № 4 протяженностью 2,3 км в г. Советск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</si>
</sst>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">
        <v>72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57" t="s">
        <v>76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">
        <v>74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57" t="s">
        <v>75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2" t="s">
        <v>0</v>
      </c>
      <c r="J16" s="60" t="s">
        <v>73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2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Ф-15 (инв. № 5006839) от ПС 110 кВ О-5 Советск до РП 6 кВ  № 4 протяженностью 2,3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Ф-15 (инв. № 5006839) от ПС 110 кВ О-5 Советск до РП 6 кВ  № 4 протяженностью 2,3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tr">
        <f>т1!A10</f>
        <v>Идентификатор инвестиционного проекта: L_19-1054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topLeftCell="A2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Ф-15 (инв. № 5006839) от ПС 110 кВ О-5 Советск до РП 6 кВ  № 4 протяженностью 2,3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1" t="s">
        <v>71</v>
      </c>
      <c r="E20" s="32">
        <v>2.2999999999999998</v>
      </c>
      <c r="F20" s="31" t="s">
        <v>53</v>
      </c>
      <c r="G20" s="31" t="s">
        <v>70</v>
      </c>
      <c r="H20" s="33">
        <v>3519</v>
      </c>
      <c r="I20" s="18">
        <f>H20*E20*Q20</f>
        <v>8984.0070000000014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2">
        <v>0.82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1170.96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2">
        <v>1.3</v>
      </c>
      <c r="F22" s="31" t="s">
        <v>56</v>
      </c>
      <c r="G22" s="31" t="s">
        <v>59</v>
      </c>
      <c r="H22" s="33">
        <v>2320</v>
      </c>
      <c r="I22" s="14">
        <f>H22*Q22*E22</f>
        <v>3016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190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247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65</v>
      </c>
      <c r="E24" s="32">
        <v>0.18</v>
      </c>
      <c r="F24" s="31" t="s">
        <v>53</v>
      </c>
      <c r="G24" s="31" t="s">
        <v>66</v>
      </c>
      <c r="H24" s="33">
        <v>18517</v>
      </c>
      <c r="I24" s="14">
        <f>E24*H24*Q24</f>
        <v>3699.6966000000002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0">
        <v>6</v>
      </c>
      <c r="D25" s="31"/>
      <c r="E25" s="34">
        <f>E20</f>
        <v>2.2999999999999998</v>
      </c>
      <c r="F25" s="31" t="s">
        <v>56</v>
      </c>
      <c r="G25" s="31" t="s">
        <v>69</v>
      </c>
      <c r="H25" s="33">
        <v>611</v>
      </c>
      <c r="I25" s="14">
        <f t="shared" si="1"/>
        <v>1405.3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18522.963599999999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 xml:space="preserve">Наименование инвестиционного проекта: Строительство КЛ 6 кВ взамен существующей КЛ 6 кВ Ф-15 (инв. № 5006839) от ПС 110 кВ О-5 Советск до РП 6 кВ  № 4 протяженностью 2,3 км в г. Советск 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L_19-1054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topLeftCell="A4" zoomScale="90" zoomScaleNormal="90" workbookViewId="0">
      <selection activeCell="H1" sqref="H1:W1048576"/>
    </sheetView>
  </sheetViews>
  <sheetFormatPr defaultRowHeight="14.25" x14ac:dyDescent="0.2"/>
  <cols>
    <col min="1" max="1" width="10" style="35" bestFit="1" customWidth="1"/>
    <col min="2" max="2" width="25" style="35" bestFit="1" customWidth="1"/>
    <col min="3" max="3" width="18.75" style="35" customWidth="1"/>
    <col min="4" max="4" width="4.25" style="35" customWidth="1"/>
    <col min="5" max="5" width="9.125" style="35" customWidth="1"/>
    <col min="6" max="6" width="29.375" style="35" customWidth="1"/>
    <col min="7" max="7" width="11.5" style="35" customWidth="1"/>
    <col min="8" max="23" width="9" style="35" hidden="1" customWidth="1"/>
    <col min="24" max="25" width="9.875" style="35" bestFit="1" customWidth="1"/>
    <col min="26" max="16384" width="9" style="35"/>
  </cols>
  <sheetData>
    <row r="1" spans="1:25" x14ac:dyDescent="0.2">
      <c r="A1" s="35" t="s">
        <v>34</v>
      </c>
    </row>
    <row r="2" spans="1:25" ht="45" x14ac:dyDescent="0.2">
      <c r="A2" s="36" t="s">
        <v>11</v>
      </c>
      <c r="B2" s="36" t="s">
        <v>35</v>
      </c>
      <c r="C2" s="66" t="s">
        <v>13</v>
      </c>
      <c r="D2" s="67"/>
      <c r="E2" s="68"/>
      <c r="F2" s="37" t="s">
        <v>14</v>
      </c>
      <c r="G2" s="38"/>
    </row>
    <row r="3" spans="1:25" ht="135" x14ac:dyDescent="0.25">
      <c r="A3" s="36">
        <v>1</v>
      </c>
      <c r="B3" s="36" t="s">
        <v>36</v>
      </c>
      <c r="C3" s="63">
        <f>т5!I26</f>
        <v>18522.963599999999</v>
      </c>
      <c r="D3" s="64"/>
      <c r="E3" s="65"/>
      <c r="F3" s="39"/>
      <c r="G3" s="40"/>
      <c r="Y3" s="11"/>
    </row>
    <row r="4" spans="1:25" ht="15.75" x14ac:dyDescent="0.2">
      <c r="A4" s="36">
        <v>2</v>
      </c>
      <c r="B4" s="36" t="s">
        <v>37</v>
      </c>
      <c r="C4" s="63">
        <f>C3*20%</f>
        <v>3704.5927200000001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3">
        <f>C4+C3</f>
        <v>22227.55632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6">
        <v>4</v>
      </c>
      <c r="B6" s="36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29927.31160959139</v>
      </c>
      <c r="D6" s="64"/>
      <c r="E6" s="65"/>
      <c r="F6" s="41"/>
      <c r="G6" s="42"/>
    </row>
    <row r="7" spans="1:25" ht="75" x14ac:dyDescent="0.2">
      <c r="A7" s="36">
        <v>5</v>
      </c>
      <c r="B7" s="36" t="s">
        <v>40</v>
      </c>
      <c r="C7" s="69">
        <v>0</v>
      </c>
      <c r="D7" s="70"/>
      <c r="E7" s="71"/>
      <c r="F7" s="39"/>
      <c r="G7" s="40"/>
      <c r="H7" s="10"/>
      <c r="X7" s="10"/>
    </row>
    <row r="8" spans="1:25" ht="45" x14ac:dyDescent="0.2">
      <c r="A8" s="36">
        <v>6</v>
      </c>
      <c r="B8" s="36" t="s">
        <v>41</v>
      </c>
      <c r="C8" s="63">
        <f>C5-C7</f>
        <v>22227.55632</v>
      </c>
      <c r="D8" s="64"/>
      <c r="E8" s="65"/>
      <c r="F8" s="39"/>
      <c r="G8" s="40"/>
    </row>
    <row r="9" spans="1:25" ht="90" x14ac:dyDescent="0.25">
      <c r="A9" s="36">
        <v>7</v>
      </c>
      <c r="B9" s="36" t="s">
        <v>42</v>
      </c>
      <c r="C9" s="63">
        <f>SUM(C10:E15)</f>
        <v>25981.393069999998</v>
      </c>
      <c r="D9" s="64"/>
      <c r="E9" s="65"/>
      <c r="F9" s="43"/>
      <c r="G9" s="44"/>
      <c r="X9" s="45"/>
    </row>
    <row r="10" spans="1:25" ht="15" x14ac:dyDescent="0.2">
      <c r="A10" s="36">
        <v>7.1</v>
      </c>
      <c r="B10" s="36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6">
        <v>7.2</v>
      </c>
      <c r="B11" s="36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6">
        <v>7.3</v>
      </c>
      <c r="B12" s="36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6">
        <v>7.4</v>
      </c>
      <c r="B13" s="36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6">
        <v>7.5</v>
      </c>
      <c r="B14" s="36" t="s">
        <v>47</v>
      </c>
      <c r="C14" s="63">
        <v>0</v>
      </c>
      <c r="D14" s="64"/>
      <c r="E14" s="65"/>
      <c r="F14" s="39"/>
      <c r="G14" s="40"/>
    </row>
    <row r="15" spans="1:25" ht="15" x14ac:dyDescent="0.2">
      <c r="A15" s="36">
        <v>7.6</v>
      </c>
      <c r="B15" s="36" t="s">
        <v>51</v>
      </c>
      <c r="C15" s="63">
        <f>25.98139307*1000</f>
        <v>25981.393069999998</v>
      </c>
      <c r="D15" s="64"/>
      <c r="E15" s="65"/>
      <c r="F15" s="39"/>
      <c r="G15" s="40"/>
    </row>
    <row r="16" spans="1:25" ht="75" x14ac:dyDescent="0.2">
      <c r="A16" s="36">
        <v>8</v>
      </c>
      <c r="B16" s="36" t="s">
        <v>48</v>
      </c>
      <c r="C16" s="63">
        <f>C6/1000</f>
        <v>29.927311609591388</v>
      </c>
      <c r="D16" s="64"/>
      <c r="E16" s="65"/>
      <c r="F16" s="39"/>
      <c r="G16" s="40"/>
    </row>
    <row r="17" spans="1:26" ht="105" x14ac:dyDescent="0.2">
      <c r="A17" s="36">
        <v>9</v>
      </c>
      <c r="B17" s="36" t="s">
        <v>49</v>
      </c>
      <c r="C17" s="72">
        <v>0</v>
      </c>
      <c r="D17" s="73"/>
      <c r="E17" s="74"/>
      <c r="F17" s="19"/>
      <c r="G17" s="48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49"/>
    </row>
    <row r="18" spans="1:26" ht="30" x14ac:dyDescent="0.2">
      <c r="A18" s="36">
        <v>10</v>
      </c>
      <c r="B18" s="36" t="s">
        <v>50</v>
      </c>
      <c r="C18" s="63">
        <f>(C17+C16)*1000</f>
        <v>29927.31160959139</v>
      </c>
      <c r="D18" s="64"/>
      <c r="E18" s="65"/>
      <c r="F18" s="39"/>
      <c r="G18" s="40"/>
      <c r="X18" s="10"/>
      <c r="Y18" s="50"/>
      <c r="Z18" s="27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2021-04-12T14:16:56Z</dcterms:modified>
</cp:coreProperties>
</file>