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1056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calcPr calcId="152511"/>
</workbook>
</file>

<file path=xl/calcChain.xml><?xml version="1.0" encoding="utf-8"?>
<calcChain xmlns="http://schemas.openxmlformats.org/spreadsheetml/2006/main">
  <c r="C15" i="8" l="1"/>
  <c r="C16" i="6" l="1"/>
  <c r="C16" i="5"/>
  <c r="C16" i="4"/>
  <c r="C16" i="3"/>
  <c r="C16" i="2"/>
  <c r="C3" i="8" l="1"/>
  <c r="C9" i="8"/>
  <c r="C4" i="8"/>
  <c r="C5" i="8" s="1"/>
  <c r="A8" i="6"/>
  <c r="A8" i="5"/>
  <c r="A8" i="4"/>
  <c r="A8" i="3"/>
  <c r="A8" i="2"/>
  <c r="C8" i="8" l="1"/>
  <c r="C6" i="8"/>
  <c r="C16" i="8" s="1"/>
  <c r="C18" i="8"/>
  <c r="E25" i="5"/>
  <c r="I25" i="5" l="1"/>
  <c r="I24" i="5"/>
  <c r="I23" i="5"/>
  <c r="I22" i="5"/>
  <c r="I21" i="5"/>
  <c r="I20" i="5"/>
  <c r="I26" i="5" l="1"/>
  <c r="A9" i="6"/>
  <c r="A10" i="6"/>
  <c r="A10" i="5"/>
  <c r="A10" i="4"/>
  <c r="A10" i="3"/>
  <c r="A10" i="2"/>
  <c r="A9" i="5" l="1"/>
  <c r="A9" i="3" l="1"/>
  <c r="A9" i="2"/>
  <c r="A11" i="6" l="1"/>
  <c r="A11" i="5"/>
  <c r="A11" i="4"/>
  <c r="A11" i="3"/>
  <c r="A11" i="2"/>
  <c r="J16" i="6" l="1"/>
  <c r="J16" i="5"/>
  <c r="J16" i="4"/>
  <c r="J16" i="3"/>
  <c r="J16" i="2"/>
</calcChain>
</file>

<file path=xl/sharedStrings.xml><?xml version="1.0" encoding="utf-8"?>
<sst xmlns="http://schemas.openxmlformats.org/spreadsheetml/2006/main" count="854" uniqueCount="77">
  <si>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</si>
  <si>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</si>
  <si>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</si>
  <si>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</si>
  <si>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</si>
  <si>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</si>
  <si>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</si>
  <si>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Реконструкция ВЛ 15 кВ № 15-48 (инв.№ 5114665) с заменой неизолированного провода на СИП-3х70 протяженностью 8,37 км с заменой ж/б опор со сроком эксплуатации более 40 лет в Зеленоградском и Гурьевском районах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</si>
  <si>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</si>
  <si>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</si>
  <si>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</si>
  <si>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</si>
  <si>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</si>
  <si>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</si>
  <si>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</si>
  <si>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</si>
  <si>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</si>
  <si>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</si>
  <si>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</si>
  <si>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</si>
  <si>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</si>
  <si>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</si>
  <si>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</si>
  <si>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</si>
  <si>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</si>
  <si>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</si>
  <si>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</si>
  <si>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</si>
  <si>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</si>
  <si>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</si>
  <si>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</si>
  <si>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</si>
  <si>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</si>
  <si>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</si>
  <si>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</si>
  <si>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</si>
  <si>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</si>
  <si>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</si>
  <si>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</si>
  <si>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</si>
  <si>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</si>
  <si>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</si>
  <si>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</si>
  <si>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</si>
  <si>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</si>
  <si>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</si>
  <si>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</si>
  <si>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</si>
  <si>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</si>
  <si>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</si>
  <si>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</si>
  <si>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</si>
  <si>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КЛ 6-500 кВ (с алюминиевой жилой) </t>
  </si>
  <si>
    <t xml:space="preserve">1 км </t>
  </si>
  <si>
    <t xml:space="preserve">УНЦ на устройство траншеи КЛ и восстановление благоустройства по трассе </t>
  </si>
  <si>
    <t>одна цепь КЛ благоустройство по трассе без учета воостановления газонов</t>
  </si>
  <si>
    <t>1 км по трассе</t>
  </si>
  <si>
    <t>Б2-02 - 1</t>
  </si>
  <si>
    <t>одна цепь КЛ благоустройство по трассе с учетом восстановления газонов</t>
  </si>
  <si>
    <t>Б2-02-3</t>
  </si>
  <si>
    <t>УНЦ на восстановление дорожного покрытия при прокладке КЛ</t>
  </si>
  <si>
    <t>Тротуар</t>
  </si>
  <si>
    <r>
      <t>1 м</t>
    </r>
    <r>
      <rPr>
        <vertAlign val="superscript"/>
        <sz val="12"/>
        <rFont val="Arial"/>
        <family val="2"/>
        <charset val="204"/>
      </rPr>
      <t>2</t>
    </r>
  </si>
  <si>
    <t>Б4-01</t>
  </si>
  <si>
    <t xml:space="preserve">УНЦ выполнения специального перехода кабельной линии методом ГНБ </t>
  </si>
  <si>
    <t>Диаметр труб 160-300 мм</t>
  </si>
  <si>
    <t>Н1-02</t>
  </si>
  <si>
    <t>2 трубы</t>
  </si>
  <si>
    <t xml:space="preserve">Затраты на проектно-изыскательские работы по КЛ </t>
  </si>
  <si>
    <t>П5-01</t>
  </si>
  <si>
    <t>К1-08-1</t>
  </si>
  <si>
    <r>
      <t>240 мм</t>
    </r>
    <r>
      <rPr>
        <vertAlign val="superscript"/>
        <sz val="12"/>
        <rFont val="Arial"/>
        <family val="2"/>
        <charset val="204"/>
      </rPr>
      <t>2</t>
    </r>
    <r>
      <rPr>
        <sz val="12"/>
        <rFont val="Arial"/>
        <family val="2"/>
        <charset val="204"/>
      </rPr>
      <t>, алюминий</t>
    </r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</si>
  <si>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</si>
  <si>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639/5</t>
  </si>
  <si>
    <t>Идентификатор инвестиционного проекта: L_19-1056</t>
  </si>
  <si>
    <t>Решение от утверждении инвестиционной программы отсутствует</t>
  </si>
  <si>
    <t xml:space="preserve">Наименование инвестиционного проекта: Строительство КЛ 6 кВ взамен существующей КЛ 6 кВ Ф-11 (инв. № 5006787) от ПС 110 кВ О-5 Советск до ТП 6/0,4 кВ № 259 протяженностью 1,425 км в г. Советск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</si>
</sst>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0.000"/>
  </numFmts>
  <fonts count="20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2"/>
      <name val="Arial"/>
      <family val="2"/>
      <charset val="204"/>
    </font>
    <font>
      <sz val="12"/>
      <color rgb="FFFF3399"/>
      <name val="Times New Roman"/>
      <family val="1"/>
      <charset val="204"/>
    </font>
    <font>
      <vertAlign val="superscript"/>
      <sz val="12"/>
      <name val="Arial"/>
      <family val="2"/>
      <charset val="204"/>
    </font>
    <font>
      <sz val="11"/>
      <color rgb="FFFF0000"/>
      <name val="Arial"/>
      <family val="1"/>
    </font>
    <font>
      <sz val="12"/>
      <color rgb="FFFF0000"/>
      <name val="Arial"/>
      <family val="1"/>
    </font>
    <font>
      <sz val="12"/>
      <color theme="1"/>
      <name val="Arial"/>
      <family val="1"/>
    </font>
    <font>
      <sz val="11"/>
      <color rgb="FF1F497D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75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0" fillId="0" borderId="6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/>
    </xf>
    <xf numFmtId="165" fontId="12" fillId="0" borderId="6" xfId="0" applyNumberFormat="1" applyFont="1" applyFill="1" applyBorder="1" applyAlignment="1">
      <alignment horizontal="center" vertical="center" wrapText="1"/>
    </xf>
    <xf numFmtId="165" fontId="10" fillId="2" borderId="6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14" fillId="0" borderId="0" xfId="0" applyNumberFormat="1" applyFont="1" applyFill="1" applyBorder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65" fontId="10" fillId="4" borderId="6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4" borderId="5" xfId="1" applyNumberFormat="1" applyFont="1" applyFill="1" applyBorder="1" applyAlignment="1">
      <alignment horizontal="center" vertical="center" wrapText="1"/>
    </xf>
    <xf numFmtId="164" fontId="1" fillId="4" borderId="10" xfId="1" applyNumberFormat="1" applyFont="1" applyFill="1" applyBorder="1" applyAlignment="1">
      <alignment horizontal="right" vertical="center"/>
    </xf>
    <xf numFmtId="0" fontId="0" fillId="4" borderId="6" xfId="0" applyFill="1" applyBorder="1"/>
    <xf numFmtId="0" fontId="0" fillId="4" borderId="0" xfId="0" applyFill="1"/>
    <xf numFmtId="1" fontId="1" fillId="0" borderId="11" xfId="1" applyNumberFormat="1" applyFont="1" applyBorder="1" applyAlignment="1">
      <alignment horizontal="center" vertical="center" wrapText="1"/>
    </xf>
    <xf numFmtId="2" fontId="1" fillId="0" borderId="11" xfId="1" applyNumberFormat="1" applyFont="1" applyBorder="1" applyAlignment="1">
      <alignment horizontal="center" vertical="center"/>
    </xf>
    <xf numFmtId="164" fontId="1" fillId="0" borderId="11" xfId="1" applyNumberFormat="1" applyFont="1" applyBorder="1" applyAlignment="1">
      <alignment horizontal="right" vertical="center"/>
    </xf>
    <xf numFmtId="2" fontId="0" fillId="0" borderId="0" xfId="0" applyNumberFormat="1"/>
    <xf numFmtId="0" fontId="2" fillId="0" borderId="0" xfId="0" applyFont="1"/>
    <xf numFmtId="0" fontId="0" fillId="0" borderId="0" xfId="0" applyFont="1"/>
    <xf numFmtId="0" fontId="16" fillId="0" borderId="0" xfId="0" applyFont="1"/>
    <xf numFmtId="1" fontId="17" fillId="0" borderId="2" xfId="1" applyNumberFormat="1" applyFont="1" applyBorder="1" applyAlignment="1">
      <alignment horizontal="center" vertical="center" wrapText="1"/>
    </xf>
    <xf numFmtId="2" fontId="17" fillId="0" borderId="3" xfId="1" applyNumberFormat="1" applyFont="1" applyBorder="1" applyAlignment="1">
      <alignment horizontal="center" vertical="center"/>
    </xf>
    <xf numFmtId="1" fontId="18" fillId="0" borderId="5" xfId="1" applyNumberFormat="1" applyFont="1" applyBorder="1" applyAlignment="1">
      <alignment horizontal="center" vertical="center" wrapText="1"/>
    </xf>
    <xf numFmtId="1" fontId="13" fillId="0" borderId="5" xfId="1" applyNumberFormat="1" applyFont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166" fontId="13" fillId="0" borderId="5" xfId="1" applyNumberFormat="1" applyFont="1" applyBorder="1" applyAlignment="1">
      <alignment horizontal="center" vertical="center"/>
    </xf>
    <xf numFmtId="164" fontId="13" fillId="0" borderId="5" xfId="1" applyNumberFormat="1" applyFont="1" applyBorder="1" applyAlignment="1">
      <alignment horizontal="right" vertical="center"/>
    </xf>
    <xf numFmtId="2" fontId="13" fillId="0" borderId="5" xfId="1" applyNumberFormat="1" applyFont="1" applyBorder="1" applyAlignment="1">
      <alignment horizontal="center" vertical="center"/>
    </xf>
    <xf numFmtId="0" fontId="1" fillId="0" borderId="12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2" fontId="0" fillId="0" borderId="6" xfId="0" applyNumberFormat="1" applyBorder="1"/>
    <xf numFmtId="2" fontId="0" fillId="0" borderId="0" xfId="0" applyNumberFormat="1" applyBorder="1"/>
    <xf numFmtId="4" fontId="0" fillId="0" borderId="6" xfId="0" applyNumberFormat="1" applyBorder="1"/>
    <xf numFmtId="4" fontId="0" fillId="0" borderId="0" xfId="0" applyNumberFormat="1" applyBorder="1"/>
    <xf numFmtId="4" fontId="11" fillId="4" borderId="0" xfId="0" applyNumberFormat="1" applyFont="1" applyFill="1" applyBorder="1"/>
    <xf numFmtId="0" fontId="19" fillId="0" borderId="6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0" fillId="4" borderId="0" xfId="0" applyFill="1" applyBorder="1"/>
    <xf numFmtId="0" fontId="0" fillId="4" borderId="0" xfId="0" applyFont="1" applyFill="1"/>
    <xf numFmtId="4" fontId="16" fillId="0" borderId="0" xfId="0" applyNumberFormat="1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1" fillId="0" borderId="14" xfId="1" applyFont="1" applyBorder="1" applyAlignment="1">
      <alignment horizontal="center" vertical="center" wrapText="1"/>
    </xf>
    <xf numFmtId="4" fontId="13" fillId="3" borderId="7" xfId="0" applyNumberFormat="1" applyFont="1" applyFill="1" applyBorder="1" applyAlignment="1">
      <alignment horizontal="right" vertical="center"/>
    </xf>
    <xf numFmtId="4" fontId="13" fillId="3" borderId="8" xfId="0" applyNumberFormat="1" applyFont="1" applyFill="1" applyBorder="1" applyAlignment="1">
      <alignment horizontal="right" vertical="center"/>
    </xf>
    <xf numFmtId="4" fontId="13" fillId="3" borderId="9" xfId="0" applyNumberFormat="1" applyFont="1" applyFill="1" applyBorder="1" applyAlignment="1">
      <alignment horizontal="right" vertical="center"/>
    </xf>
    <xf numFmtId="4" fontId="13" fillId="4" borderId="7" xfId="0" applyNumberFormat="1" applyFont="1" applyFill="1" applyBorder="1" applyAlignment="1">
      <alignment horizontal="right" vertical="center"/>
    </xf>
    <xf numFmtId="4" fontId="13" fillId="4" borderId="8" xfId="0" applyNumberFormat="1" applyFont="1" applyFill="1" applyBorder="1" applyAlignment="1">
      <alignment horizontal="right" vertical="center"/>
    </xf>
    <xf numFmtId="4" fontId="13" fillId="4" borderId="9" xfId="0" applyNumberFormat="1" applyFont="1" applyFill="1" applyBorder="1" applyAlignment="1">
      <alignment horizontal="right" vertical="center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0" sqref="A10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4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5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x14ac:dyDescent="0.2">
      <c r="A8" s="56" t="s">
        <v>72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34.5" customHeight="1" x14ac:dyDescent="0.2">
      <c r="A9" s="57" t="s">
        <v>76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">
      <c r="A10" s="57" t="s">
        <v>74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ht="14.25" customHeight="1" x14ac:dyDescent="0.2">
      <c r="A11" s="57" t="s">
        <v>75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5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8" t="s">
        <v>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4" t="s">
        <v>10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59" t="s">
        <v>11</v>
      </c>
      <c r="B15" s="59" t="s">
        <v>12</v>
      </c>
      <c r="C15" s="59" t="s">
        <v>13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14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43.5" customHeight="1" x14ac:dyDescent="0.2">
      <c r="A16" s="59" t="s">
        <v>0</v>
      </c>
      <c r="B16" s="59" t="s">
        <v>0</v>
      </c>
      <c r="C16" s="60" t="s">
        <v>73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2" t="s">
        <v>0</v>
      </c>
      <c r="J16" s="60" t="s">
        <v>73</v>
      </c>
      <c r="K16" s="61" t="s">
        <v>0</v>
      </c>
      <c r="L16" s="61" t="s">
        <v>0</v>
      </c>
      <c r="M16" s="61" t="s">
        <v>0</v>
      </c>
      <c r="N16" s="61" t="s">
        <v>0</v>
      </c>
      <c r="O16" s="61" t="s">
        <v>0</v>
      </c>
      <c r="P16" s="62" t="s">
        <v>0</v>
      </c>
    </row>
    <row r="17" spans="1:18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18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4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5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x14ac:dyDescent="0.2">
      <c r="A8" s="56" t="str">
        <f>т1!A8</f>
        <v>Год раскрытия информации: 2021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36.75" customHeight="1" x14ac:dyDescent="0.2">
      <c r="A9" s="58" t="str">
        <f>т1!A9</f>
        <v xml:space="preserve">Наименование инвестиционного проекта: Строительство КЛ 6 кВ взамен существующей КЛ 6 кВ Ф-11 (инв. № 5006787) от ПС 110 кВ О-5 Советск до ТП 6/0,4 кВ № 259 протяженностью 1,425 км в г. Советск 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">
      <c r="A10" s="58" t="str">
        <f>т1!A10</f>
        <v>Идентификатор инвестиционного проекта: L_19-1056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x14ac:dyDescent="0.2">
      <c r="A11" s="58" t="str">
        <f>т1!A11</f>
        <v>Решение от утверждении инвестиционной программы отсутствует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5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8" t="s">
        <v>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4" t="s">
        <v>29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59" t="s">
        <v>11</v>
      </c>
      <c r="B15" s="59" t="s">
        <v>12</v>
      </c>
      <c r="C15" s="59" t="s">
        <v>13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14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45" customHeight="1" x14ac:dyDescent="0.2">
      <c r="A16" s="59" t="s">
        <v>0</v>
      </c>
      <c r="B16" s="59" t="s">
        <v>0</v>
      </c>
      <c r="C16" s="5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639/5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639/5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18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4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5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ht="14.25" customHeight="1" x14ac:dyDescent="0.2">
      <c r="A8" s="56" t="str">
        <f>т1!A8</f>
        <v>Год раскрытия информации: 2021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45" customHeight="1" x14ac:dyDescent="0.2">
      <c r="A9" s="58" t="str">
        <f>т1!A9</f>
        <v xml:space="preserve">Наименование инвестиционного проекта: Строительство КЛ 6 кВ взамен существующей КЛ 6 кВ Ф-11 (инв. № 5006787) от ПС 110 кВ О-5 Советск до ТП 6/0,4 кВ № 259 протяженностью 1,425 км в г. Советск 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">
      <c r="A10" s="58" t="str">
        <f>т1!A10</f>
        <v>Идентификатор инвестиционного проекта: L_19-1056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x14ac:dyDescent="0.2">
      <c r="A11" s="58" t="str">
        <f>т1!A11</f>
        <v>Решение от утверждении инвестиционной программы отсутствует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5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8" t="s">
        <v>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4" t="s">
        <v>30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59" t="s">
        <v>11</v>
      </c>
      <c r="B15" s="59" t="s">
        <v>12</v>
      </c>
      <c r="C15" s="59" t="s">
        <v>13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14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48" customHeight="1" x14ac:dyDescent="0.2">
      <c r="A16" s="59" t="s">
        <v>0</v>
      </c>
      <c r="B16" s="59" t="s">
        <v>0</v>
      </c>
      <c r="C16" s="5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639/5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639/5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18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4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5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ht="14.25" customHeight="1" x14ac:dyDescent="0.2">
      <c r="A8" s="56" t="str">
        <f>т1!A8</f>
        <v>Год раскрытия информации: 2021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45" customHeight="1" x14ac:dyDescent="0.2">
      <c r="A9" s="58" t="s">
        <v>7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">
      <c r="A10" s="57" t="str">
        <f>т1!A10</f>
        <v>Идентификатор инвестиционного проекта: L_19-1056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x14ac:dyDescent="0.2">
      <c r="A11" s="58" t="str">
        <f>т1!A11</f>
        <v>Решение от утверждении инвестиционной программы отсутствует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5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8" t="s">
        <v>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4" t="s">
        <v>31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59" t="s">
        <v>11</v>
      </c>
      <c r="B15" s="59" t="s">
        <v>12</v>
      </c>
      <c r="C15" s="59" t="s">
        <v>13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14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46.5" customHeight="1" x14ac:dyDescent="0.2">
      <c r="A16" s="59" t="s">
        <v>0</v>
      </c>
      <c r="B16" s="59" t="s">
        <v>0</v>
      </c>
      <c r="C16" s="5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639/5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639/5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18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/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4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5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ht="14.25" customHeight="1" x14ac:dyDescent="0.2">
      <c r="A8" s="56" t="str">
        <f>т1!A8</f>
        <v>Год раскрытия информации: 2021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45" customHeight="1" x14ac:dyDescent="0.2">
      <c r="A9" s="58" t="str">
        <f>т1!A9</f>
        <v xml:space="preserve">Наименование инвестиционного проекта: Строительство КЛ 6 кВ взамен существующей КЛ 6 кВ Ф-11 (инв. № 5006787) от ПС 110 кВ О-5 Советск до ТП 6/0,4 кВ № 259 протяженностью 1,425 км в г. Советск 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">
      <c r="A10" s="58" t="str">
        <f>т1!A10</f>
        <v>Идентификатор инвестиционного проекта: L_19-1056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x14ac:dyDescent="0.2">
      <c r="A11" s="58" t="str">
        <f>т1!A11</f>
        <v>Решение от утверждении инвестиционной программы отсутствует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5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8" t="s">
        <v>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4" t="s">
        <v>32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59" t="s">
        <v>11</v>
      </c>
      <c r="B15" s="59" t="s">
        <v>12</v>
      </c>
      <c r="C15" s="59" t="s">
        <v>13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14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42" customHeight="1" x14ac:dyDescent="0.2">
      <c r="A16" s="59" t="s">
        <v>0</v>
      </c>
      <c r="B16" s="59" t="s">
        <v>0</v>
      </c>
      <c r="C16" s="5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639/5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639/5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21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21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21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21" s="20" customFormat="1" ht="50.1" customHeight="1" x14ac:dyDescent="0.2">
      <c r="A20" s="17">
        <v>1</v>
      </c>
      <c r="B20" s="17" t="s">
        <v>52</v>
      </c>
      <c r="C20" s="17">
        <v>6</v>
      </c>
      <c r="D20" s="31" t="s">
        <v>71</v>
      </c>
      <c r="E20" s="34">
        <v>1.425</v>
      </c>
      <c r="F20" s="31" t="s">
        <v>53</v>
      </c>
      <c r="G20" s="31" t="s">
        <v>70</v>
      </c>
      <c r="H20" s="35">
        <v>2944</v>
      </c>
      <c r="I20" s="18">
        <f>H20*E20*Q20</f>
        <v>4656.6720000000005</v>
      </c>
      <c r="J20" s="19"/>
      <c r="K20" s="19"/>
      <c r="L20" s="19"/>
      <c r="M20" s="19"/>
      <c r="N20" s="19"/>
      <c r="O20" s="19"/>
      <c r="P20" s="19"/>
      <c r="Q20" s="20">
        <v>1.1100000000000001</v>
      </c>
      <c r="R20" s="20" t="s">
        <v>0</v>
      </c>
    </row>
    <row r="21" spans="1:21" s="16" customFormat="1" ht="81.75" customHeight="1" x14ac:dyDescent="0.2">
      <c r="A21" s="12">
        <v>2</v>
      </c>
      <c r="B21" s="12" t="s">
        <v>54</v>
      </c>
      <c r="C21" s="30">
        <v>6</v>
      </c>
      <c r="D21" s="31" t="s">
        <v>55</v>
      </c>
      <c r="E21" s="34">
        <v>0.84499999999999997</v>
      </c>
      <c r="F21" s="31" t="s">
        <v>56</v>
      </c>
      <c r="G21" s="31" t="s">
        <v>57</v>
      </c>
      <c r="H21" s="35">
        <v>1428</v>
      </c>
      <c r="I21" s="14">
        <f t="shared" ref="I21" si="0">H21*Q21*E21</f>
        <v>1206.6599999999999</v>
      </c>
      <c r="J21" s="21"/>
      <c r="K21" s="21"/>
      <c r="L21" s="22"/>
      <c r="M21" s="21"/>
      <c r="N21" s="21"/>
      <c r="O21" s="23"/>
      <c r="P21" s="23"/>
      <c r="Q21" s="16">
        <v>1</v>
      </c>
      <c r="R21" s="16" t="s">
        <v>0</v>
      </c>
    </row>
    <row r="22" spans="1:21" s="16" customFormat="1" ht="74.25" customHeight="1" x14ac:dyDescent="0.2">
      <c r="A22" s="12">
        <v>3</v>
      </c>
      <c r="B22" s="12" t="s">
        <v>54</v>
      </c>
      <c r="C22" s="30">
        <v>6</v>
      </c>
      <c r="D22" s="31" t="s">
        <v>58</v>
      </c>
      <c r="E22" s="34">
        <v>0.43</v>
      </c>
      <c r="F22" s="31" t="s">
        <v>56</v>
      </c>
      <c r="G22" s="31" t="s">
        <v>59</v>
      </c>
      <c r="H22" s="35">
        <v>2320</v>
      </c>
      <c r="I22" s="14">
        <f>H22*Q22*E22</f>
        <v>997.6</v>
      </c>
      <c r="J22" s="12"/>
      <c r="K22" s="12"/>
      <c r="L22" s="13"/>
      <c r="M22" s="12"/>
      <c r="N22" s="12"/>
      <c r="O22" s="14"/>
      <c r="P22" s="14"/>
      <c r="Q22" s="16">
        <v>1</v>
      </c>
      <c r="U22" s="24"/>
    </row>
    <row r="23" spans="1:21" s="16" customFormat="1" ht="81.75" customHeight="1" x14ac:dyDescent="0.2">
      <c r="A23" s="12">
        <v>4</v>
      </c>
      <c r="B23" s="12" t="s">
        <v>60</v>
      </c>
      <c r="C23" s="30"/>
      <c r="D23" s="31" t="s">
        <v>61</v>
      </c>
      <c r="E23" s="36">
        <v>660</v>
      </c>
      <c r="F23" s="31" t="s">
        <v>62</v>
      </c>
      <c r="G23" s="31" t="s">
        <v>63</v>
      </c>
      <c r="H23" s="35">
        <v>1.3</v>
      </c>
      <c r="I23" s="14">
        <f t="shared" ref="I23:I25" si="1">H23*Q23*E23</f>
        <v>858</v>
      </c>
      <c r="J23" s="12"/>
      <c r="K23" s="12"/>
      <c r="L23" s="13"/>
      <c r="M23" s="12"/>
      <c r="N23" s="12"/>
      <c r="O23" s="14"/>
      <c r="P23" s="14"/>
      <c r="Q23" s="16">
        <v>1</v>
      </c>
    </row>
    <row r="24" spans="1:21" s="25" customFormat="1" ht="76.5" customHeight="1" x14ac:dyDescent="0.2">
      <c r="A24" s="12">
        <v>5</v>
      </c>
      <c r="B24" s="12" t="s">
        <v>64</v>
      </c>
      <c r="C24" s="30" t="s">
        <v>28</v>
      </c>
      <c r="D24" s="31" t="s">
        <v>65</v>
      </c>
      <c r="E24" s="34">
        <v>0.15</v>
      </c>
      <c r="F24" s="31" t="s">
        <v>53</v>
      </c>
      <c r="G24" s="31" t="s">
        <v>66</v>
      </c>
      <c r="H24" s="35">
        <v>18517</v>
      </c>
      <c r="I24" s="14">
        <f>E24*H24*Q24</f>
        <v>3083.0805</v>
      </c>
      <c r="J24" s="12"/>
      <c r="K24" s="12"/>
      <c r="L24" s="13"/>
      <c r="M24" s="12"/>
      <c r="N24" s="12"/>
      <c r="O24" s="14"/>
      <c r="P24" s="14"/>
      <c r="Q24" s="25">
        <v>1.1100000000000001</v>
      </c>
      <c r="R24" s="26" t="s">
        <v>67</v>
      </c>
    </row>
    <row r="25" spans="1:21" s="16" customFormat="1" ht="55.5" customHeight="1" x14ac:dyDescent="0.2">
      <c r="A25" s="12">
        <v>6</v>
      </c>
      <c r="B25" s="12" t="s">
        <v>68</v>
      </c>
      <c r="C25" s="30">
        <v>6</v>
      </c>
      <c r="D25" s="31"/>
      <c r="E25" s="34">
        <f>E20</f>
        <v>1.425</v>
      </c>
      <c r="F25" s="31" t="s">
        <v>56</v>
      </c>
      <c r="G25" s="31" t="s">
        <v>69</v>
      </c>
      <c r="H25" s="35">
        <v>611</v>
      </c>
      <c r="I25" s="14">
        <f t="shared" si="1"/>
        <v>870.67500000000007</v>
      </c>
      <c r="J25" s="12"/>
      <c r="K25" s="12"/>
      <c r="L25" s="13"/>
      <c r="M25" s="12"/>
      <c r="N25" s="12"/>
      <c r="O25" s="14"/>
      <c r="P25" s="14"/>
      <c r="Q25" s="16">
        <v>1</v>
      </c>
      <c r="R25" s="16" t="s">
        <v>0</v>
      </c>
    </row>
    <row r="26" spans="1:21" ht="81.75" customHeight="1" x14ac:dyDescent="0.2">
      <c r="A26" s="3" t="s">
        <v>0</v>
      </c>
      <c r="B26" s="3" t="s">
        <v>27</v>
      </c>
      <c r="C26" s="28"/>
      <c r="D26" s="28"/>
      <c r="E26" s="29"/>
      <c r="F26" s="28"/>
      <c r="G26" s="3" t="s">
        <v>0</v>
      </c>
      <c r="H26" s="5" t="s">
        <v>0</v>
      </c>
      <c r="I26" s="5">
        <f>SUM(I20:I25)</f>
        <v>11672.6875</v>
      </c>
      <c r="J26" s="3" t="s">
        <v>0</v>
      </c>
      <c r="K26" s="3" t="s">
        <v>0</v>
      </c>
      <c r="L26" s="4" t="s">
        <v>0</v>
      </c>
      <c r="M26" s="3" t="s">
        <v>0</v>
      </c>
      <c r="N26" s="3" t="s">
        <v>0</v>
      </c>
      <c r="O26" s="5" t="s">
        <v>0</v>
      </c>
      <c r="P26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4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5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ht="14.25" customHeight="1" x14ac:dyDescent="0.2">
      <c r="A8" s="56" t="str">
        <f>т1!A8</f>
        <v>Год раскрытия информации: 2021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45" customHeight="1" x14ac:dyDescent="0.2">
      <c r="A9" s="58" t="str">
        <f>т1!A9</f>
        <v xml:space="preserve">Наименование инвестиционного проекта: Строительство КЛ 6 кВ взамен существующей КЛ 6 кВ Ф-11 (инв. № 5006787) от ПС 110 кВ О-5 Советск до ТП 6/0,4 кВ № 259 протяженностью 1,425 км в г. Советск 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">
      <c r="A10" s="58" t="str">
        <f>т1!A10</f>
        <v>Идентификатор инвестиционного проекта: L_19-1056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x14ac:dyDescent="0.2">
      <c r="A11" s="58" t="str">
        <f>т1!A11</f>
        <v>Решение от утверждении инвестиционной программы отсутствует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5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8" t="s">
        <v>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4" t="s">
        <v>33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59" t="s">
        <v>11</v>
      </c>
      <c r="B15" s="59" t="s">
        <v>12</v>
      </c>
      <c r="C15" s="59" t="s">
        <v>13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14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41.25" customHeight="1" x14ac:dyDescent="0.2">
      <c r="A16" s="59" t="s">
        <v>0</v>
      </c>
      <c r="B16" s="59" t="s">
        <v>0</v>
      </c>
      <c r="C16" s="5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639/5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639/5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18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9"/>
  <sheetViews>
    <sheetView tabSelected="1" showOutlineSymbols="0" showWhiteSpace="0" zoomScale="90" zoomScaleNormal="90" workbookViewId="0">
      <selection activeCell="H4" sqref="H1:W1048576"/>
    </sheetView>
  </sheetViews>
  <sheetFormatPr defaultRowHeight="14.25" x14ac:dyDescent="0.2"/>
  <cols>
    <col min="1" max="1" width="10" style="32" bestFit="1" customWidth="1"/>
    <col min="2" max="2" width="25" style="32" bestFit="1" customWidth="1"/>
    <col min="3" max="3" width="18.75" style="32" customWidth="1"/>
    <col min="4" max="4" width="4.25" style="32" customWidth="1"/>
    <col min="5" max="5" width="9.125" style="32" customWidth="1"/>
    <col min="6" max="6" width="29.375" style="32" customWidth="1"/>
    <col min="7" max="7" width="11.5" style="32" customWidth="1"/>
    <col min="8" max="23" width="9" style="32" hidden="1" customWidth="1"/>
    <col min="24" max="25" width="9.875" style="32" bestFit="1" customWidth="1"/>
    <col min="26" max="16384" width="9" style="32"/>
  </cols>
  <sheetData>
    <row r="1" spans="1:25" x14ac:dyDescent="0.2">
      <c r="A1" s="32" t="s">
        <v>34</v>
      </c>
    </row>
    <row r="2" spans="1:25" ht="45" x14ac:dyDescent="0.2">
      <c r="A2" s="33" t="s">
        <v>11</v>
      </c>
      <c r="B2" s="33" t="s">
        <v>35</v>
      </c>
      <c r="C2" s="69" t="s">
        <v>13</v>
      </c>
      <c r="D2" s="70"/>
      <c r="E2" s="71"/>
      <c r="F2" s="37" t="s">
        <v>14</v>
      </c>
      <c r="G2" s="38"/>
    </row>
    <row r="3" spans="1:25" ht="135" x14ac:dyDescent="0.25">
      <c r="A3" s="33">
        <v>1</v>
      </c>
      <c r="B3" s="33" t="s">
        <v>36</v>
      </c>
      <c r="C3" s="63">
        <f>т5!I26</f>
        <v>11672.6875</v>
      </c>
      <c r="D3" s="64"/>
      <c r="E3" s="65"/>
      <c r="F3" s="39"/>
      <c r="G3" s="40"/>
      <c r="Y3" s="11"/>
    </row>
    <row r="4" spans="1:25" ht="15.75" x14ac:dyDescent="0.2">
      <c r="A4" s="33">
        <v>2</v>
      </c>
      <c r="B4" s="33" t="s">
        <v>37</v>
      </c>
      <c r="C4" s="63">
        <f>C3*20%</f>
        <v>2334.5374999999999</v>
      </c>
      <c r="D4" s="64"/>
      <c r="E4" s="65"/>
      <c r="F4" s="39"/>
      <c r="G4" s="40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33">
        <v>3</v>
      </c>
      <c r="B5" s="33" t="s">
        <v>38</v>
      </c>
      <c r="C5" s="63">
        <f>C4+C3</f>
        <v>14007.225</v>
      </c>
      <c r="D5" s="64"/>
      <c r="E5" s="65"/>
      <c r="F5" s="41"/>
      <c r="G5" s="42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15">
        <v>104.7</v>
      </c>
      <c r="S5" s="15">
        <v>104.7</v>
      </c>
      <c r="T5" s="15">
        <v>104.7</v>
      </c>
      <c r="U5" s="15">
        <v>104.7</v>
      </c>
      <c r="V5" s="15">
        <v>104.7</v>
      </c>
      <c r="W5" s="15">
        <v>104.7</v>
      </c>
    </row>
    <row r="6" spans="1:25" ht="60" x14ac:dyDescent="0.2">
      <c r="A6" s="33">
        <v>4</v>
      </c>
      <c r="B6" s="33" t="s">
        <v>39</v>
      </c>
      <c r="C6" s="63">
        <f>C7+(C5-C7)*((C10/C9*(K5+100)/200)+C11/C9*(L5+100)/200*K5/100+C12/C9*((M5+100)/200*L5/100*K5/100)+C13/C9*((N5+100)/200*M5/100*L5/100*K5/100)+C14/C9*((O5+100)/200*N5/100*M5/100*L5/100*K5/100)+C15/C9*((P5+100)/200*O5/100*N5/100*M5/100*L5/100*K5/100))</f>
        <v>18859.409524180155</v>
      </c>
      <c r="D6" s="64"/>
      <c r="E6" s="65"/>
      <c r="F6" s="41"/>
      <c r="G6" s="42"/>
    </row>
    <row r="7" spans="1:25" ht="75" x14ac:dyDescent="0.2">
      <c r="A7" s="33">
        <v>5</v>
      </c>
      <c r="B7" s="33" t="s">
        <v>40</v>
      </c>
      <c r="C7" s="72">
        <v>0</v>
      </c>
      <c r="D7" s="73"/>
      <c r="E7" s="74"/>
      <c r="F7" s="39"/>
      <c r="G7" s="40"/>
      <c r="H7" s="10"/>
      <c r="X7" s="10"/>
    </row>
    <row r="8" spans="1:25" ht="45" x14ac:dyDescent="0.2">
      <c r="A8" s="33">
        <v>6</v>
      </c>
      <c r="B8" s="33" t="s">
        <v>41</v>
      </c>
      <c r="C8" s="63">
        <f>C5-C7</f>
        <v>14007.225</v>
      </c>
      <c r="D8" s="64"/>
      <c r="E8" s="65"/>
      <c r="F8" s="39"/>
      <c r="G8" s="40"/>
    </row>
    <row r="9" spans="1:25" ht="90" x14ac:dyDescent="0.25">
      <c r="A9" s="33">
        <v>7</v>
      </c>
      <c r="B9" s="33" t="s">
        <v>42</v>
      </c>
      <c r="C9" s="63">
        <f>SUM(C10:E15)</f>
        <v>15324.024160000001</v>
      </c>
      <c r="D9" s="64"/>
      <c r="E9" s="65"/>
      <c r="F9" s="43"/>
      <c r="G9" s="44"/>
      <c r="X9" s="45"/>
    </row>
    <row r="10" spans="1:25" ht="15" x14ac:dyDescent="0.2">
      <c r="A10" s="33">
        <v>7.1</v>
      </c>
      <c r="B10" s="33" t="s">
        <v>43</v>
      </c>
      <c r="C10" s="63">
        <v>0</v>
      </c>
      <c r="D10" s="64"/>
      <c r="E10" s="65"/>
      <c r="F10" s="39"/>
      <c r="G10" s="40"/>
    </row>
    <row r="11" spans="1:25" ht="15" x14ac:dyDescent="0.2">
      <c r="A11" s="33">
        <v>7.2</v>
      </c>
      <c r="B11" s="33" t="s">
        <v>44</v>
      </c>
      <c r="C11" s="63">
        <v>0</v>
      </c>
      <c r="D11" s="64"/>
      <c r="E11" s="65"/>
      <c r="F11" s="46"/>
      <c r="G11" s="47"/>
    </row>
    <row r="12" spans="1:25" ht="15" x14ac:dyDescent="0.2">
      <c r="A12" s="33">
        <v>7.3</v>
      </c>
      <c r="B12" s="33" t="s">
        <v>45</v>
      </c>
      <c r="C12" s="63">
        <v>0</v>
      </c>
      <c r="D12" s="64"/>
      <c r="E12" s="65"/>
      <c r="F12" s="46"/>
      <c r="G12" s="47"/>
    </row>
    <row r="13" spans="1:25" ht="15" x14ac:dyDescent="0.2">
      <c r="A13" s="33">
        <v>7.4</v>
      </c>
      <c r="B13" s="33" t="s">
        <v>46</v>
      </c>
      <c r="C13" s="63">
        <v>0</v>
      </c>
      <c r="D13" s="64"/>
      <c r="E13" s="65"/>
      <c r="F13" s="39"/>
      <c r="G13" s="40"/>
    </row>
    <row r="14" spans="1:25" ht="15" x14ac:dyDescent="0.2">
      <c r="A14" s="33">
        <v>7.5</v>
      </c>
      <c r="B14" s="33" t="s">
        <v>47</v>
      </c>
      <c r="C14" s="63">
        <v>0</v>
      </c>
      <c r="D14" s="64"/>
      <c r="E14" s="65"/>
      <c r="F14" s="39"/>
      <c r="G14" s="40"/>
    </row>
    <row r="15" spans="1:25" ht="15" x14ac:dyDescent="0.2">
      <c r="A15" s="33">
        <v>7.6</v>
      </c>
      <c r="B15" s="33" t="s">
        <v>51</v>
      </c>
      <c r="C15" s="63">
        <f>15.32402416*1000</f>
        <v>15324.024160000001</v>
      </c>
      <c r="D15" s="64"/>
      <c r="E15" s="65"/>
      <c r="F15" s="39"/>
      <c r="G15" s="40"/>
    </row>
    <row r="16" spans="1:25" ht="75" x14ac:dyDescent="0.2">
      <c r="A16" s="33">
        <v>8</v>
      </c>
      <c r="B16" s="33" t="s">
        <v>48</v>
      </c>
      <c r="C16" s="63">
        <f>C6/1000</f>
        <v>18.859409524180155</v>
      </c>
      <c r="D16" s="64"/>
      <c r="E16" s="65"/>
      <c r="F16" s="39"/>
      <c r="G16" s="40"/>
    </row>
    <row r="17" spans="1:26" ht="105" x14ac:dyDescent="0.2">
      <c r="A17" s="33">
        <v>9</v>
      </c>
      <c r="B17" s="33" t="s">
        <v>49</v>
      </c>
      <c r="C17" s="66">
        <v>0</v>
      </c>
      <c r="D17" s="67"/>
      <c r="E17" s="68"/>
      <c r="F17" s="19"/>
      <c r="G17" s="48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49"/>
    </row>
    <row r="18" spans="1:26" ht="30" x14ac:dyDescent="0.2">
      <c r="A18" s="33">
        <v>10</v>
      </c>
      <c r="B18" s="33" t="s">
        <v>50</v>
      </c>
      <c r="C18" s="63">
        <f>(C17+C16)*1000</f>
        <v>18859.409524180155</v>
      </c>
      <c r="D18" s="64"/>
      <c r="E18" s="65"/>
      <c r="F18" s="39"/>
      <c r="G18" s="40"/>
      <c r="X18" s="10"/>
      <c r="Y18" s="50"/>
      <c r="Z18" s="27"/>
    </row>
    <row r="19" spans="1:26" x14ac:dyDescent="0.2">
      <c r="X19" s="10"/>
    </row>
  </sheetData>
  <mergeCells count="17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4:E14"/>
    <mergeCell ref="C15:E15"/>
    <mergeCell ref="C16:E16"/>
    <mergeCell ref="C17:E17"/>
    <mergeCell ref="C18:E18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2019-03-20T14:12:30Z</dcterms:created>
  <dcterms:modified xsi:type="dcterms:W3CDTF">2021-04-12T14:19:37Z</dcterms:modified>
</cp:coreProperties>
</file>