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90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C13" i="8" l="1"/>
  <c r="A8" i="6" l="1"/>
  <c r="A8" i="5"/>
  <c r="A8" i="4"/>
  <c r="A8" i="3"/>
  <c r="A8" i="2"/>
  <c r="E27" i="4" l="1"/>
  <c r="I26" i="4"/>
  <c r="I25" i="4"/>
  <c r="E22" i="4"/>
  <c r="I22" i="4" s="1"/>
  <c r="E21" i="4"/>
  <c r="E20" i="4"/>
  <c r="I20" i="3"/>
  <c r="C9" i="8" l="1"/>
  <c r="I28" i="4" l="1"/>
  <c r="I23" i="4"/>
  <c r="I24" i="4"/>
  <c r="I27" i="4"/>
  <c r="I21" i="4"/>
  <c r="I20" i="4"/>
  <c r="I29" i="4" l="1"/>
  <c r="I21" i="3"/>
  <c r="I22" i="3" l="1"/>
  <c r="C3" i="8" s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</calcChain>
</file>

<file path=xl/sharedStrings.xml><?xml version="1.0" encoding="utf-8"?>
<sst xmlns="http://schemas.openxmlformats.org/spreadsheetml/2006/main" count="877" uniqueCount="83">
  <si>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</si>
  <si>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</si>
  <si>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</si>
  <si>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</si>
  <si>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</si>
  <si>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</si>
  <si>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</si>
  <si>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</si>
  <si>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</si>
  <si>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</si>
  <si>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</si>
  <si>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</si>
  <si>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</si>
  <si>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</si>
  <si>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</si>
  <si>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</si>
  <si>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</si>
  <si>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</si>
  <si>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</si>
  <si>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</si>
  <si>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</si>
  <si>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</si>
  <si>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</si>
  <si>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</si>
  <si>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</si>
  <si>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</si>
  <si>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</si>
  <si>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</si>
  <si>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</si>
  <si>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</si>
  <si>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</si>
  <si>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</si>
  <si>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</si>
  <si>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</si>
  <si>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</si>
  <si>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</si>
  <si>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</si>
  <si>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</si>
  <si>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</si>
  <si>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</si>
  <si>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</si>
  <si>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</si>
  <si>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</si>
  <si>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</si>
  <si>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</si>
  <si>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</si>
  <si>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</si>
  <si>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</si>
  <si>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</si>
  <si>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</si>
  <si>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</si>
  <si>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</si>
  <si>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</si>
  <si>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</si>
  <si>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</si>
  <si>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</si>
  <si>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</si>
  <si>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</si>
  <si>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>100 кВА</t>
  </si>
  <si>
    <t>Э2-05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</si>
  <si>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</si>
  <si>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</si>
  <si>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</si>
  <si>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</si>
  <si>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</si>
  <si>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</si>
  <si>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</si>
  <si>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</si>
  <si>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</si>
  <si>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</si>
  <si>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70мм2 / -мм2</t>
  </si>
  <si>
    <t>Л7-04-3</t>
  </si>
  <si>
    <t>Л1-01-1</t>
  </si>
  <si>
    <t>Л3-01-1</t>
  </si>
  <si>
    <t>СИП-4, 50мм2 / -мм2</t>
  </si>
  <si>
    <t>Л7-37-4</t>
  </si>
  <si>
    <t>СИП-4, 35мм2 / -мм2</t>
  </si>
  <si>
    <t>Л7-36-4</t>
  </si>
  <si>
    <t>Год раскрытия информации: 2021</t>
  </si>
  <si>
    <t>Идентификатор инвестиционного проекта: L_19-1090</t>
  </si>
  <si>
    <t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</si>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</sst>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Normal="10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78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">
        <v>80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6" t="s">
        <v>79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1.75" customHeight="1" x14ac:dyDescent="0.2">
      <c r="A11" s="46" t="s">
        <v>81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8" customHeight="1" x14ac:dyDescent="0.2">
      <c r="A16" s="48" t="s">
        <v>0</v>
      </c>
      <c r="B16" s="48" t="s">
        <v>0</v>
      </c>
      <c r="C16" s="61" t="s">
        <v>82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4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7" t="str">
        <f>т1!A9</f>
        <v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7" t="str">
        <f>т1!A10</f>
        <v>Идентификатор инвестиционного проекта: L_19-1090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L_19-1090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58</v>
      </c>
      <c r="E20" s="12">
        <v>1</v>
      </c>
      <c r="F20" s="11" t="s">
        <v>53</v>
      </c>
      <c r="G20" s="11" t="s">
        <v>59</v>
      </c>
      <c r="H20" s="13">
        <v>655</v>
      </c>
      <c r="I20" s="13">
        <f>H20*E20*Q20</f>
        <v>687.75</v>
      </c>
      <c r="J20" s="11"/>
      <c r="K20" s="11"/>
      <c r="L20" s="12"/>
      <c r="M20" s="11"/>
      <c r="N20" s="11"/>
      <c r="O20" s="13"/>
      <c r="P20" s="13"/>
      <c r="Q20" s="23">
        <v>1.05</v>
      </c>
      <c r="R20" s="23" t="s">
        <v>0</v>
      </c>
    </row>
    <row r="21" spans="1:18" s="21" customFormat="1" ht="78.75" customHeight="1" x14ac:dyDescent="0.2">
      <c r="A21" s="11">
        <v>2</v>
      </c>
      <c r="B21" s="11" t="s">
        <v>27</v>
      </c>
      <c r="C21" s="11"/>
      <c r="D21" s="11" t="s">
        <v>60</v>
      </c>
      <c r="E21" s="12">
        <v>0</v>
      </c>
      <c r="F21" s="11" t="s">
        <v>28</v>
      </c>
      <c r="G21" s="11" t="s">
        <v>61</v>
      </c>
      <c r="H21" s="13">
        <v>70</v>
      </c>
      <c r="I21" s="13">
        <f>H21*E21*Q21</f>
        <v>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ht="50.1" customHeight="1" x14ac:dyDescent="0.2">
      <c r="A22" s="3" t="s">
        <v>0</v>
      </c>
      <c r="B22" s="3" t="s">
        <v>29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687.75</v>
      </c>
      <c r="J22" s="3"/>
      <c r="K22" s="3"/>
      <c r="L22" s="4"/>
      <c r="M22" s="3"/>
      <c r="N22" s="3"/>
      <c r="O22" s="5"/>
      <c r="P22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L_19-1090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62</v>
      </c>
      <c r="C20" s="11">
        <v>15</v>
      </c>
      <c r="D20" s="11" t="s">
        <v>63</v>
      </c>
      <c r="E20" s="27">
        <f>0.85</f>
        <v>0.85</v>
      </c>
      <c r="F20" s="11" t="s">
        <v>64</v>
      </c>
      <c r="G20" s="11" t="s">
        <v>65</v>
      </c>
      <c r="H20" s="13">
        <v>767</v>
      </c>
      <c r="I20" s="13">
        <f>H20*Q20*E20</f>
        <v>1153.9514999999999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66</v>
      </c>
      <c r="C21" s="11">
        <v>15</v>
      </c>
      <c r="D21" s="11" t="s">
        <v>63</v>
      </c>
      <c r="E21" s="27">
        <f>E20</f>
        <v>0.85</v>
      </c>
      <c r="F21" s="11" t="s">
        <v>64</v>
      </c>
      <c r="G21" s="11" t="s">
        <v>67</v>
      </c>
      <c r="H21" s="13">
        <v>699</v>
      </c>
      <c r="I21" s="13">
        <f t="shared" ref="I21:I28" si="0">H21*Q21*E21</f>
        <v>623.85750000000007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1" customFormat="1" ht="50.1" customHeight="1" x14ac:dyDescent="0.2">
      <c r="A22" s="11">
        <v>3</v>
      </c>
      <c r="B22" s="11" t="s">
        <v>68</v>
      </c>
      <c r="C22" s="11" t="s">
        <v>69</v>
      </c>
      <c r="D22" s="11" t="s">
        <v>70</v>
      </c>
      <c r="E22" s="12">
        <f>E20*3</f>
        <v>2.5499999999999998</v>
      </c>
      <c r="F22" s="11" t="s">
        <v>64</v>
      </c>
      <c r="G22" s="11" t="s">
        <v>71</v>
      </c>
      <c r="H22" s="13">
        <v>413</v>
      </c>
      <c r="I22" s="13">
        <f t="shared" si="0"/>
        <v>1105.8075000000001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62</v>
      </c>
      <c r="C23" s="24">
        <v>0.4</v>
      </c>
      <c r="D23" s="11" t="s">
        <v>63</v>
      </c>
      <c r="E23" s="12">
        <v>0.03</v>
      </c>
      <c r="F23" s="11" t="s">
        <v>64</v>
      </c>
      <c r="G23" s="11" t="s">
        <v>72</v>
      </c>
      <c r="H23" s="13">
        <v>499</v>
      </c>
      <c r="I23" s="13">
        <f t="shared" si="0"/>
        <v>26.4969</v>
      </c>
      <c r="J23" s="24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66</v>
      </c>
      <c r="C24" s="24">
        <v>0.4</v>
      </c>
      <c r="D24" s="11" t="s">
        <v>63</v>
      </c>
      <c r="E24" s="12">
        <v>0.03</v>
      </c>
      <c r="F24" s="11" t="s">
        <v>64</v>
      </c>
      <c r="G24" s="11" t="s">
        <v>73</v>
      </c>
      <c r="H24" s="13">
        <v>517</v>
      </c>
      <c r="I24" s="13">
        <f t="shared" si="0"/>
        <v>16.285499999999999</v>
      </c>
      <c r="J24" s="24"/>
      <c r="K24" s="11"/>
      <c r="L24" s="27"/>
      <c r="M24" s="11"/>
      <c r="N24" s="11"/>
      <c r="O24" s="13"/>
      <c r="P24" s="13"/>
      <c r="Q24" s="21">
        <v>1.05</v>
      </c>
      <c r="R24" s="21" t="s">
        <v>0</v>
      </c>
    </row>
    <row r="25" spans="1:18" s="23" customFormat="1" ht="50.1" customHeight="1" x14ac:dyDescent="0.2">
      <c r="A25" s="11">
        <v>6</v>
      </c>
      <c r="B25" s="11" t="s">
        <v>68</v>
      </c>
      <c r="C25" s="11" t="s">
        <v>69</v>
      </c>
      <c r="D25" s="11" t="s">
        <v>76</v>
      </c>
      <c r="E25" s="27">
        <v>0.03</v>
      </c>
      <c r="F25" s="11" t="s">
        <v>64</v>
      </c>
      <c r="G25" s="11" t="s">
        <v>77</v>
      </c>
      <c r="H25" s="13">
        <v>185</v>
      </c>
      <c r="I25" s="13">
        <f t="shared" si="0"/>
        <v>5.8274999999999997</v>
      </c>
      <c r="J25" s="11"/>
      <c r="K25" s="11"/>
      <c r="L25" s="27"/>
      <c r="M25" s="11"/>
      <c r="N25" s="11"/>
      <c r="O25" s="13"/>
      <c r="P25" s="13"/>
      <c r="Q25" s="23">
        <v>1.05</v>
      </c>
      <c r="R25" s="23" t="s">
        <v>0</v>
      </c>
    </row>
    <row r="26" spans="1:18" s="23" customFormat="1" ht="50.1" customHeight="1" x14ac:dyDescent="0.2">
      <c r="A26" s="11">
        <v>7</v>
      </c>
      <c r="B26" s="11" t="s">
        <v>66</v>
      </c>
      <c r="C26" s="24">
        <v>0.4</v>
      </c>
      <c r="D26" s="11" t="s">
        <v>63</v>
      </c>
      <c r="E26" s="12">
        <v>0.09</v>
      </c>
      <c r="F26" s="11" t="s">
        <v>64</v>
      </c>
      <c r="G26" s="11" t="s">
        <v>73</v>
      </c>
      <c r="H26" s="13">
        <v>517</v>
      </c>
      <c r="I26" s="13">
        <f t="shared" ref="I26" si="1">H26*Q26*E26</f>
        <v>48.856499999999997</v>
      </c>
      <c r="J26" s="24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68</v>
      </c>
      <c r="C27" s="11" t="s">
        <v>69</v>
      </c>
      <c r="D27" s="11" t="s">
        <v>74</v>
      </c>
      <c r="E27" s="12">
        <f>E26</f>
        <v>0.09</v>
      </c>
      <c r="F27" s="11" t="s">
        <v>64</v>
      </c>
      <c r="G27" s="11" t="s">
        <v>75</v>
      </c>
      <c r="H27" s="13">
        <v>219</v>
      </c>
      <c r="I27" s="13">
        <f t="shared" si="0"/>
        <v>20.695499999999999</v>
      </c>
      <c r="J27" s="11"/>
      <c r="K27" s="11"/>
      <c r="L27" s="27"/>
      <c r="M27" s="11"/>
      <c r="N27" s="11"/>
      <c r="O27" s="13"/>
      <c r="P27" s="13"/>
      <c r="Q27" s="21">
        <v>1.05</v>
      </c>
      <c r="R27" s="21" t="s">
        <v>0</v>
      </c>
    </row>
    <row r="28" spans="1:18" s="21" customFormat="1" ht="50.1" customHeight="1" x14ac:dyDescent="0.2">
      <c r="A28" s="11">
        <v>9</v>
      </c>
      <c r="B28" s="11" t="s">
        <v>27</v>
      </c>
      <c r="C28" s="11" t="s">
        <v>26</v>
      </c>
      <c r="D28" s="11" t="s">
        <v>54</v>
      </c>
      <c r="E28" s="12">
        <v>1</v>
      </c>
      <c r="F28" s="11" t="s">
        <v>28</v>
      </c>
      <c r="G28" s="11" t="s">
        <v>55</v>
      </c>
      <c r="H28" s="13">
        <v>300</v>
      </c>
      <c r="I28" s="13">
        <f t="shared" si="0"/>
        <v>300</v>
      </c>
      <c r="J28" s="11"/>
      <c r="K28" s="11"/>
      <c r="L28" s="12"/>
      <c r="M28" s="11"/>
      <c r="N28" s="11"/>
      <c r="O28" s="13"/>
      <c r="P28" s="13"/>
      <c r="Q28" s="21">
        <v>1</v>
      </c>
      <c r="R28" s="21" t="s">
        <v>0</v>
      </c>
    </row>
    <row r="29" spans="1:18" ht="50.1" customHeight="1" x14ac:dyDescent="0.2">
      <c r="A29" s="3">
        <v>10</v>
      </c>
      <c r="B29" s="3" t="s">
        <v>29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3301.7783999999997</v>
      </c>
      <c r="J29" s="3" t="s">
        <v>0</v>
      </c>
      <c r="K29" s="3" t="s">
        <v>0</v>
      </c>
      <c r="L29" s="4" t="s">
        <v>0</v>
      </c>
      <c r="M29" s="3" t="s">
        <v>0</v>
      </c>
      <c r="N29" s="3" t="s">
        <v>0</v>
      </c>
      <c r="O29" s="5" t="s">
        <v>0</v>
      </c>
      <c r="P29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L_19-1090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49-07 с заменой провода ВЛ 0,4 кВ протяженностью около 90 м, демонтаж провода ВЛ 0,4 кВ протяженностью около 30 м с разукрупнением сетей и  строительством дополнительной МТП 15/0,4 кВ с трансформатором мощностью 100 кВА, ВЛ 15 кВ от ВЛ 15-49 (инв. № 5113980) протяженностью около 850 м,  ВЛ 0,4 кВ от ТП –новая протяженностью около 30 м в п. Сиренево Зеленоградского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L_19-1090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34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20.12.2019. № 529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2" t="s">
        <v>12</v>
      </c>
      <c r="D2" s="53"/>
      <c r="E2" s="54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49">
        <f>т3!I22+т4!I29+т5!I20</f>
        <v>3989.5283999999997</v>
      </c>
      <c r="D3" s="50"/>
      <c r="E3" s="51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49">
        <f>C3*20%</f>
        <v>797.90567999999996</v>
      </c>
      <c r="D4" s="50"/>
      <c r="E4" s="51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4787.43408</v>
      </c>
      <c r="D5" s="50"/>
      <c r="E5" s="51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5863.5767264064098</v>
      </c>
      <c r="D6" s="50"/>
      <c r="E6" s="51"/>
      <c r="F6" s="32"/>
      <c r="G6" s="33"/>
    </row>
    <row r="7" spans="1:25" ht="75" x14ac:dyDescent="0.2">
      <c r="A7" s="22">
        <v>5</v>
      </c>
      <c r="B7" s="22" t="s">
        <v>41</v>
      </c>
      <c r="C7" s="55">
        <v>0</v>
      </c>
      <c r="D7" s="56"/>
      <c r="E7" s="57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4787.43408</v>
      </c>
      <c r="D8" s="50"/>
      <c r="E8" s="51"/>
      <c r="F8" s="30"/>
      <c r="G8" s="31"/>
    </row>
    <row r="9" spans="1:25" ht="90" x14ac:dyDescent="0.25">
      <c r="A9" s="22">
        <v>7</v>
      </c>
      <c r="B9" s="22" t="s">
        <v>43</v>
      </c>
      <c r="C9" s="49">
        <f>SUM(C10:E15)</f>
        <v>1855.8306200000002</v>
      </c>
      <c r="D9" s="50"/>
      <c r="E9" s="51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30"/>
      <c r="G10" s="31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6"/>
      <c r="G11" s="37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6"/>
      <c r="G12" s="37"/>
    </row>
    <row r="13" spans="1:25" ht="15" x14ac:dyDescent="0.2">
      <c r="A13" s="22">
        <v>7.4</v>
      </c>
      <c r="B13" s="22" t="s">
        <v>47</v>
      </c>
      <c r="C13" s="49">
        <f>1.85583062*1000</f>
        <v>1855.8306200000002</v>
      </c>
      <c r="D13" s="50"/>
      <c r="E13" s="51"/>
      <c r="F13" s="30"/>
      <c r="G13" s="31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30"/>
      <c r="G14" s="31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30"/>
      <c r="G15" s="31"/>
    </row>
    <row r="16" spans="1:25" ht="75" x14ac:dyDescent="0.2">
      <c r="A16" s="22">
        <v>8</v>
      </c>
      <c r="B16" s="22" t="s">
        <v>49</v>
      </c>
      <c r="C16" s="49">
        <f>C6/1000</f>
        <v>5.8635767264064098</v>
      </c>
      <c r="D16" s="50"/>
      <c r="E16" s="51"/>
      <c r="F16" s="30"/>
      <c r="G16" s="31"/>
    </row>
    <row r="17" spans="1:26" ht="105" x14ac:dyDescent="0.2">
      <c r="A17" s="22">
        <v>9</v>
      </c>
      <c r="B17" s="22" t="s">
        <v>50</v>
      </c>
      <c r="C17" s="58">
        <v>0</v>
      </c>
      <c r="D17" s="59"/>
      <c r="E17" s="60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5863.5767264064098</v>
      </c>
      <c r="D18" s="50"/>
      <c r="E18" s="51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2021-03-26T11:04:50Z</dcterms:modified>
</cp:coreProperties>
</file>