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1185\"/>
    </mc:Choice>
  </mc:AlternateContent>
  <bookViews>
    <workbookView xWindow="0" yWindow="0" windowWidth="28800" windowHeight="124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E27" i="2" l="1"/>
  <c r="E21" i="2"/>
  <c r="E20" i="2"/>
  <c r="J16" i="1" l="1"/>
  <c r="A11" i="1"/>
  <c r="C9" i="8"/>
  <c r="I29" i="2" l="1"/>
  <c r="A10" i="6" l="1"/>
  <c r="A9" i="6"/>
  <c r="A10" i="5"/>
  <c r="A9" i="5"/>
  <c r="A10" i="4"/>
  <c r="A9" i="4"/>
  <c r="A10" i="3"/>
  <c r="A9" i="3"/>
  <c r="A10" i="2"/>
  <c r="A9" i="2"/>
  <c r="I28" i="2" l="1"/>
  <c r="I27" i="2"/>
  <c r="I20" i="2"/>
  <c r="I21" i="2"/>
  <c r="I22" i="2"/>
  <c r="I23" i="2"/>
  <c r="I24" i="2"/>
  <c r="I25" i="2"/>
  <c r="I26" i="2"/>
  <c r="R29" i="2" l="1"/>
  <c r="I30" i="2"/>
  <c r="C3" i="8" s="1"/>
  <c r="C4" i="8" s="1"/>
  <c r="C5" i="8" s="1"/>
  <c r="I6" i="8" s="1"/>
  <c r="C8" i="8" l="1"/>
  <c r="C6" i="8"/>
  <c r="C18" i="8" s="1"/>
  <c r="J16" i="6"/>
  <c r="A11" i="6"/>
  <c r="A8" i="6"/>
  <c r="J16" i="5"/>
  <c r="A11" i="5"/>
  <c r="A8" i="5"/>
  <c r="J16" i="4"/>
  <c r="A11" i="4"/>
  <c r="A8" i="4"/>
  <c r="J16" i="3"/>
  <c r="A11" i="3"/>
  <c r="A8" i="3"/>
  <c r="J16" i="2"/>
  <c r="A11" i="2"/>
  <c r="A8" i="2"/>
  <c r="C20" i="8" l="1"/>
  <c r="J6" i="8"/>
  <c r="P30" i="2"/>
</calcChain>
</file>

<file path=xl/sharedStrings.xml><?xml version="1.0" encoding="utf-8"?>
<sst xmlns="http://schemas.openxmlformats.org/spreadsheetml/2006/main" count="885" uniqueCount="85">
  <si>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</si>
  <si>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</si>
  <si>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</si>
  <si>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</si>
  <si>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</si>
  <si>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</si>
  <si>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</si>
  <si>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</si>
  <si>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</si>
  <si>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</si>
  <si>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</si>
  <si>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</si>
  <si>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</si>
  <si>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</si>
  <si>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</si>
  <si>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</si>
  <si>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</si>
  <si>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</si>
  <si>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</si>
  <si>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</si>
  <si>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</si>
  <si>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</si>
  <si>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</si>
  <si>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</si>
  <si>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</si>
  <si>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</si>
  <si>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</si>
  <si>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</si>
  <si>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</si>
  <si>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</si>
  <si>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УНЦ комплекса систем безопасности ПС </t>
  </si>
  <si>
    <t>Шкаф ЦК системы видеонаблюдения</t>
  </si>
  <si>
    <t>1 ед.</t>
  </si>
  <si>
    <t>И15-01</t>
  </si>
  <si>
    <t>Шкаф ЦК комплекса систем безопасности</t>
  </si>
  <si>
    <t>И15-02</t>
  </si>
  <si>
    <t>АРМ персонала комплекса систем безопасности</t>
  </si>
  <si>
    <t>И15-03</t>
  </si>
  <si>
    <t>Стационарная камера охранного (технологического) видеонаблюдения</t>
  </si>
  <si>
    <t>И15-05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</si>
  <si>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</si>
  <si>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</si>
  <si>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</si>
  <si>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</si>
  <si>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</si>
  <si>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</si>
  <si>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</si>
  <si>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</si>
  <si>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</si>
  <si>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</si>
  <si>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</si>
  <si>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</si>
  <si>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</si>
  <si>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</si>
  <si>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</si>
  <si>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</si>
  <si>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</si>
  <si>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</si>
  <si>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</si>
  <si>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</si>
  <si>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</si>
  <si>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 xml:space="preserve">Затраты на проектно-изыскательские работы для отдельных элементов электрических сетей </t>
  </si>
  <si>
    <t>1 объект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</si>
  <si>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от 1031</t>
  </si>
  <si>
    <t>2023г.</t>
  </si>
  <si>
    <t xml:space="preserve">УНЦ защитных ограждений ПС </t>
  </si>
  <si>
    <t>Ограждение предупредительное сетчатое (противоподкопное)</t>
  </si>
  <si>
    <t>1 м периметра</t>
  </si>
  <si>
    <t>У4-03</t>
  </si>
  <si>
    <t>У4-02</t>
  </si>
  <si>
    <t>Поворотная камера охранного (технологического) видеонаблюдения</t>
  </si>
  <si>
    <t>И15-04</t>
  </si>
  <si>
    <t>Ограждение внутреннее сетчатое (дополнительное по стенам и крышам зданий, примыкающих к ограждению)</t>
  </si>
  <si>
    <t>Ограждение внутреннее сетчатое (Установка внутреннего ограждения ОРУ  по периметру подстанции для создания «тропы обхода» )</t>
  </si>
  <si>
    <t xml:space="preserve">УНЦ защитных конструкций ПС </t>
  </si>
  <si>
    <t>Откатные (раздвижные, автоматические, противопожарные) ворота</t>
  </si>
  <si>
    <t>1 ед</t>
  </si>
  <si>
    <t>У3-02</t>
  </si>
  <si>
    <t>Идентификатор инвестиционного проекта: K_19-1185</t>
  </si>
  <si>
    <t xml:space="preserve">Наименование инвестиционного проекта: Модернизация комплекса технических средств безопасности на ПС 110 кВ О-11 "Ленинградская" с установкой нижнего противоподкопного ограждения; верхнего дополнительного ограждения по стенам и крышам зданий, примыкающих к ограждению; оснащением зданий средствами защиты оконных и дверных проемов; системой охранного телевидения с функцией обнаружения оставленных предметов; системой тревожной сигнализации; информационными и предупредительными знаками; заменой основных и запасных въездных ворот </t>
  </si>
  <si>
    <t>2024г.</t>
  </si>
  <si>
    <t>2025г.</t>
  </si>
  <si>
    <t>Год раскрытия информации: 2021</t>
  </si>
  <si>
    <t>П6-08</t>
  </si>
  <si>
    <t>от 11 до 20,9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</si>
</sst>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"/>
    <numFmt numFmtId="165" formatCode="_-* #,##0.0\ _₽_-;\-* #,##0.0\ _₽_-;_-* &quot;-&quot;?\ _₽_-;_-@_-"/>
  </numFmts>
  <fonts count="18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1"/>
      <name val="Arial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8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1" fontId="1" fillId="0" borderId="2" xfId="1" applyNumberFormat="1" applyFont="1" applyBorder="1" applyAlignment="1">
      <alignment horizontal="center" vertical="center" wrapText="1"/>
    </xf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2" fontId="1" fillId="0" borderId="0" xfId="1" applyNumberFormat="1" applyFont="1" applyBorder="1" applyAlignment="1">
      <alignment horizontal="center" vertical="center"/>
    </xf>
    <xf numFmtId="0" fontId="2" fillId="0" borderId="0" xfId="0" applyFont="1"/>
    <xf numFmtId="2" fontId="1" fillId="0" borderId="3" xfId="1" applyNumberFormat="1" applyFont="1" applyBorder="1" applyAlignment="1">
      <alignment horizontal="center" vertical="center"/>
    </xf>
    <xf numFmtId="164" fontId="1" fillId="0" borderId="4" xfId="1" applyNumberFormat="1" applyFont="1" applyBorder="1" applyAlignment="1">
      <alignment horizontal="right" vertical="center"/>
    </xf>
    <xf numFmtId="164" fontId="2" fillId="0" borderId="0" xfId="0" applyNumberFormat="1" applyFont="1"/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0" borderId="0" xfId="0" applyFont="1"/>
    <xf numFmtId="1" fontId="10" fillId="0" borderId="5" xfId="1" applyNumberFormat="1" applyFont="1" applyBorder="1" applyAlignment="1">
      <alignment horizontal="center" vertical="center" wrapText="1"/>
    </xf>
    <xf numFmtId="2" fontId="10" fillId="0" borderId="5" xfId="1" applyNumberFormat="1" applyFont="1" applyBorder="1" applyAlignment="1">
      <alignment horizontal="center" vertical="center"/>
    </xf>
    <xf numFmtId="164" fontId="10" fillId="0" borderId="5" xfId="1" applyNumberFormat="1" applyFont="1" applyBorder="1" applyAlignment="1">
      <alignment horizontal="right" vertical="center"/>
    </xf>
    <xf numFmtId="0" fontId="15" fillId="0" borderId="0" xfId="0" applyFont="1"/>
    <xf numFmtId="0" fontId="12" fillId="0" borderId="0" xfId="0" applyFont="1"/>
    <xf numFmtId="0" fontId="2" fillId="0" borderId="0" xfId="0" applyFont="1"/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6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7" fillId="0" borderId="0" xfId="0" applyNumberFormat="1" applyFont="1"/>
    <xf numFmtId="0" fontId="17" fillId="0" borderId="0" xfId="0" applyFont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0" applyFont="1"/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4" zoomScale="90" zoomScaleNormal="90" workbookViewId="0">
      <selection activeCell="A9" sqref="A9:P9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9" t="s">
        <v>1</v>
      </c>
      <c r="P1" s="4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9" t="s">
        <v>2</v>
      </c>
      <c r="P2" s="4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9" t="s">
        <v>3</v>
      </c>
      <c r="P3" s="49" t="s">
        <v>0</v>
      </c>
    </row>
    <row r="4" spans="1:16" ht="45" customHeight="1" x14ac:dyDescent="0.2">
      <c r="A4" s="50" t="s">
        <v>4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</row>
    <row r="5" spans="1:16" x14ac:dyDescent="0.2">
      <c r="A5" t="s">
        <v>0</v>
      </c>
    </row>
    <row r="6" spans="1:16" x14ac:dyDescent="0.2">
      <c r="A6" s="52" t="s">
        <v>5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</row>
    <row r="7" spans="1:16" x14ac:dyDescent="0.2">
      <c r="A7" s="53" t="s">
        <v>6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</row>
    <row r="8" spans="1:16" x14ac:dyDescent="0.2">
      <c r="A8" s="54" t="s">
        <v>82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</row>
    <row r="9" spans="1:16" ht="45" customHeight="1" x14ac:dyDescent="0.2">
      <c r="A9" s="55" t="s">
        <v>79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</row>
    <row r="10" spans="1:16" ht="14.25" customHeight="1" x14ac:dyDescent="0.2">
      <c r="A10" s="55" t="s">
        <v>78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</row>
    <row r="11" spans="1:16" ht="14.25" customHeight="1" x14ac:dyDescent="0.2">
      <c r="A11" s="55" t="str">
        <f>[1]т1!A11</f>
        <v>Решение от утверждении инвестиционной программы отсутствует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</row>
    <row r="12" spans="1:16" x14ac:dyDescent="0.2">
      <c r="A12" s="53" t="s">
        <v>7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</row>
    <row r="13" spans="1:16" x14ac:dyDescent="0.2">
      <c r="A13" s="57" t="s">
        <v>8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</row>
    <row r="14" spans="1:16" x14ac:dyDescent="0.2">
      <c r="A14" s="52" t="s">
        <v>9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</row>
    <row r="15" spans="1:16" x14ac:dyDescent="0.2">
      <c r="A15" s="58" t="s">
        <v>10</v>
      </c>
      <c r="B15" s="58" t="s">
        <v>11</v>
      </c>
      <c r="C15" s="58" t="s">
        <v>12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13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30" customHeight="1" x14ac:dyDescent="0.2">
      <c r="A16" s="58" t="s">
        <v>0</v>
      </c>
      <c r="B16" s="58" t="s">
        <v>0</v>
      </c>
      <c r="C16" s="58" t="s">
        <v>63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58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от 1031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8" t="s">
        <v>0</v>
      </c>
    </row>
    <row r="17" spans="1:18" ht="30" customHeight="1" x14ac:dyDescent="0.2">
      <c r="A17" s="58" t="s">
        <v>0</v>
      </c>
      <c r="B17" s="58" t="s">
        <v>0</v>
      </c>
      <c r="C17" s="58" t="s">
        <v>15</v>
      </c>
      <c r="D17" s="58" t="s">
        <v>0</v>
      </c>
      <c r="E17" s="58" t="s">
        <v>0</v>
      </c>
      <c r="F17" s="58" t="s">
        <v>0</v>
      </c>
      <c r="G17" s="58" t="s">
        <v>16</v>
      </c>
      <c r="H17" s="58" t="s">
        <v>0</v>
      </c>
      <c r="I17" s="58" t="s">
        <v>0</v>
      </c>
      <c r="J17" s="58" t="s">
        <v>17</v>
      </c>
      <c r="K17" s="58" t="s">
        <v>0</v>
      </c>
      <c r="L17" s="58" t="s">
        <v>0</v>
      </c>
      <c r="M17" s="58" t="s">
        <v>0</v>
      </c>
      <c r="N17" s="58" t="s">
        <v>16</v>
      </c>
      <c r="O17" s="58" t="s">
        <v>0</v>
      </c>
      <c r="P17" s="58" t="s">
        <v>0</v>
      </c>
    </row>
    <row r="18" spans="1:18" ht="60" x14ac:dyDescent="0.2">
      <c r="A18" s="58" t="s">
        <v>0</v>
      </c>
      <c r="B18" s="5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showOutlineSymbols="0" showWhiteSpace="0" topLeftCell="A22" zoomScale="90" zoomScaleNormal="90" workbookViewId="0">
      <selection activeCell="D30" sqref="D30"/>
    </sheetView>
  </sheetViews>
  <sheetFormatPr defaultRowHeight="14.25" x14ac:dyDescent="0.2"/>
  <cols>
    <col min="1" max="1" width="8" style="16" bestFit="1" customWidth="1"/>
    <col min="2" max="2" width="25" style="16" bestFit="1" customWidth="1"/>
    <col min="3" max="3" width="13" style="16" bestFit="1" customWidth="1"/>
    <col min="4" max="4" width="23" style="16" bestFit="1" customWidth="1"/>
    <col min="5" max="5" width="13" style="16" bestFit="1" customWidth="1"/>
    <col min="6" max="6" width="10" style="16" bestFit="1" customWidth="1"/>
    <col min="7" max="7" width="13" style="16" bestFit="1" customWidth="1"/>
    <col min="8" max="8" width="16" style="16" bestFit="1" customWidth="1"/>
    <col min="9" max="9" width="14" style="16" bestFit="1" customWidth="1"/>
    <col min="10" max="10" width="13" style="16" bestFit="1" customWidth="1"/>
    <col min="11" max="11" width="22" style="16" bestFit="1" customWidth="1"/>
    <col min="12" max="12" width="13" style="16" bestFit="1" customWidth="1"/>
    <col min="13" max="13" width="10" style="16" bestFit="1" customWidth="1"/>
    <col min="14" max="14" width="13" style="16" bestFit="1" customWidth="1"/>
    <col min="15" max="15" width="16" style="16" bestFit="1" customWidth="1"/>
    <col min="16" max="16" width="14" style="16" bestFit="1" customWidth="1"/>
    <col min="17" max="17" width="8.375" style="16" bestFit="1" customWidth="1"/>
    <col min="18" max="18" width="15.625" style="16" bestFit="1" customWidth="1"/>
    <col min="19" max="16384" width="9" style="16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9" t="s">
        <v>1</v>
      </c>
      <c r="P1" s="4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9" t="s">
        <v>2</v>
      </c>
      <c r="P2" s="4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9" t="s">
        <v>3</v>
      </c>
      <c r="P3" s="49" t="s">
        <v>0</v>
      </c>
    </row>
    <row r="4" spans="1:16" ht="45" customHeight="1" x14ac:dyDescent="0.2">
      <c r="A4" s="50" t="s">
        <v>4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</row>
    <row r="5" spans="1:16" x14ac:dyDescent="0.2">
      <c r="A5" s="16" t="s">
        <v>0</v>
      </c>
    </row>
    <row r="6" spans="1:16" x14ac:dyDescent="0.2">
      <c r="A6" s="54" t="s">
        <v>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</row>
    <row r="7" spans="1:16" x14ac:dyDescent="0.2">
      <c r="A7" s="53" t="s">
        <v>6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 x14ac:dyDescent="0.2">
      <c r="A8" s="54" t="str">
        <f>т1!A8</f>
        <v>Год раскрытия информации: 2021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</row>
    <row r="9" spans="1:16" ht="45" customHeight="1" x14ac:dyDescent="0.2">
      <c r="A9" s="55" t="str">
        <f>т1!A9</f>
        <v xml:space="preserve">Наименование инвестиционного проекта: Модернизация комплекса технических средств безопасности на ПС 110 кВ О-11 "Ленинградская" с установкой нижнего противоподкопного ограждения; верхнего дополнительного ограждения по стенам и крышам зданий, примыкающих к ограждению; оснащением зданий средствами защиты оконных и дверных проемов; системой охранного телевидения с функцией обнаружения оставленных предметов; системой тревожной сигнализации; информационными и предупредительными знаками; заменой основных и запасных въездных ворот 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</row>
    <row r="10" spans="1:16" x14ac:dyDescent="0.2">
      <c r="A10" s="55" t="str">
        <f>т1!A10</f>
        <v>Идентификатор инвестиционного проекта: K_19-1185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</row>
    <row r="11" spans="1:16" x14ac:dyDescent="0.2">
      <c r="A11" s="55" t="str">
        <f>т1!A11</f>
        <v>Решение от утверждении инвестиционной программы отсутствует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</row>
    <row r="12" spans="1:16" x14ac:dyDescent="0.2">
      <c r="A12" s="53" t="s">
        <v>7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</row>
    <row r="13" spans="1:16" x14ac:dyDescent="0.2">
      <c r="A13" s="55" t="s">
        <v>8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</row>
    <row r="14" spans="1:16" x14ac:dyDescent="0.2">
      <c r="A14" s="54" t="s">
        <v>29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</row>
    <row r="15" spans="1:16" x14ac:dyDescent="0.2">
      <c r="A15" s="58" t="s">
        <v>10</v>
      </c>
      <c r="B15" s="58" t="s">
        <v>11</v>
      </c>
      <c r="C15" s="58" t="s">
        <v>12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13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30" customHeight="1" x14ac:dyDescent="0.2">
      <c r="A16" s="58" t="s">
        <v>0</v>
      </c>
      <c r="B16" s="58" t="s">
        <v>0</v>
      </c>
      <c r="C16" s="58" t="s">
        <v>63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5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от 1031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8" t="s">
        <v>0</v>
      </c>
    </row>
    <row r="17" spans="1:19" ht="30" customHeight="1" x14ac:dyDescent="0.2">
      <c r="A17" s="58" t="s">
        <v>0</v>
      </c>
      <c r="B17" s="58" t="s">
        <v>0</v>
      </c>
      <c r="C17" s="58" t="s">
        <v>15</v>
      </c>
      <c r="D17" s="58" t="s">
        <v>0</v>
      </c>
      <c r="E17" s="58" t="s">
        <v>0</v>
      </c>
      <c r="F17" s="58" t="s">
        <v>0</v>
      </c>
      <c r="G17" s="58" t="s">
        <v>16</v>
      </c>
      <c r="H17" s="58" t="s">
        <v>0</v>
      </c>
      <c r="I17" s="58" t="s">
        <v>0</v>
      </c>
      <c r="J17" s="58" t="s">
        <v>17</v>
      </c>
      <c r="K17" s="58" t="s">
        <v>0</v>
      </c>
      <c r="L17" s="58" t="s">
        <v>0</v>
      </c>
      <c r="M17" s="58" t="s">
        <v>0</v>
      </c>
      <c r="N17" s="58" t="s">
        <v>16</v>
      </c>
      <c r="O17" s="58" t="s">
        <v>0</v>
      </c>
      <c r="P17" s="58" t="s">
        <v>0</v>
      </c>
    </row>
    <row r="18" spans="1:19" ht="60" x14ac:dyDescent="0.2">
      <c r="A18" s="58" t="s">
        <v>0</v>
      </c>
      <c r="B18" s="5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9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9" s="22" customFormat="1" ht="60" x14ac:dyDescent="0.2">
      <c r="A20" s="11">
        <v>1</v>
      </c>
      <c r="B20" s="11" t="s">
        <v>65</v>
      </c>
      <c r="C20" s="11"/>
      <c r="D20" s="11" t="s">
        <v>66</v>
      </c>
      <c r="E20" s="17">
        <f>450</f>
        <v>450</v>
      </c>
      <c r="F20" s="11" t="s">
        <v>67</v>
      </c>
      <c r="G20" s="11" t="s">
        <v>69</v>
      </c>
      <c r="H20" s="18">
        <v>6</v>
      </c>
      <c r="I20" s="18">
        <f t="shared" ref="I20:I26" si="0">H20*E20*Q20</f>
        <v>2889</v>
      </c>
      <c r="J20" s="11"/>
      <c r="K20" s="11"/>
      <c r="L20" s="17"/>
      <c r="M20" s="11"/>
      <c r="N20" s="11"/>
      <c r="O20" s="18"/>
      <c r="P20" s="18"/>
      <c r="Q20" s="22">
        <v>1.07</v>
      </c>
      <c r="R20" s="22" t="s">
        <v>0</v>
      </c>
    </row>
    <row r="21" spans="1:19" s="22" customFormat="1" ht="90" x14ac:dyDescent="0.2">
      <c r="A21" s="11">
        <v>2</v>
      </c>
      <c r="B21" s="11" t="s">
        <v>65</v>
      </c>
      <c r="C21" s="11"/>
      <c r="D21" s="11" t="s">
        <v>72</v>
      </c>
      <c r="E21" s="17">
        <f>120</f>
        <v>120</v>
      </c>
      <c r="F21" s="11" t="s">
        <v>67</v>
      </c>
      <c r="G21" s="11" t="s">
        <v>68</v>
      </c>
      <c r="H21" s="18">
        <v>4.8</v>
      </c>
      <c r="I21" s="18">
        <f t="shared" si="0"/>
        <v>616.32000000000005</v>
      </c>
      <c r="J21" s="11"/>
      <c r="K21" s="11"/>
      <c r="L21" s="17"/>
      <c r="M21" s="11"/>
      <c r="N21" s="11"/>
      <c r="O21" s="18"/>
      <c r="P21" s="18"/>
      <c r="Q21" s="22">
        <v>1.07</v>
      </c>
      <c r="R21" s="22" t="s">
        <v>0</v>
      </c>
    </row>
    <row r="22" spans="1:19" s="22" customFormat="1" ht="50.1" customHeight="1" x14ac:dyDescent="0.2">
      <c r="A22" s="11">
        <v>3</v>
      </c>
      <c r="B22" s="11" t="s">
        <v>30</v>
      </c>
      <c r="C22" s="11"/>
      <c r="D22" s="11" t="s">
        <v>31</v>
      </c>
      <c r="E22" s="17">
        <v>1</v>
      </c>
      <c r="F22" s="11" t="s">
        <v>32</v>
      </c>
      <c r="G22" s="11" t="s">
        <v>33</v>
      </c>
      <c r="H22" s="18">
        <v>2289</v>
      </c>
      <c r="I22" s="18">
        <f t="shared" si="0"/>
        <v>2380.56</v>
      </c>
      <c r="J22" s="11"/>
      <c r="K22" s="11"/>
      <c r="L22" s="17"/>
      <c r="M22" s="11"/>
      <c r="N22" s="11"/>
      <c r="O22" s="18"/>
      <c r="P22" s="18"/>
      <c r="Q22" s="22">
        <v>1.04</v>
      </c>
      <c r="R22" s="22" t="s">
        <v>0</v>
      </c>
    </row>
    <row r="23" spans="1:19" s="22" customFormat="1" ht="50.1" customHeight="1" x14ac:dyDescent="0.2">
      <c r="A23" s="11">
        <v>4</v>
      </c>
      <c r="B23" s="11" t="s">
        <v>30</v>
      </c>
      <c r="C23" s="11"/>
      <c r="D23" s="11" t="s">
        <v>34</v>
      </c>
      <c r="E23" s="17">
        <v>1</v>
      </c>
      <c r="F23" s="11" t="s">
        <v>32</v>
      </c>
      <c r="G23" s="11" t="s">
        <v>35</v>
      </c>
      <c r="H23" s="18">
        <v>542</v>
      </c>
      <c r="I23" s="18">
        <f t="shared" si="0"/>
        <v>563.68000000000006</v>
      </c>
      <c r="J23" s="11"/>
      <c r="K23" s="11"/>
      <c r="L23" s="17"/>
      <c r="M23" s="11"/>
      <c r="N23" s="11"/>
      <c r="O23" s="18"/>
      <c r="P23" s="18"/>
      <c r="Q23" s="22">
        <v>1.04</v>
      </c>
      <c r="R23" s="22" t="s">
        <v>0</v>
      </c>
    </row>
    <row r="24" spans="1:19" s="22" customFormat="1" ht="50.1" customHeight="1" x14ac:dyDescent="0.2">
      <c r="A24" s="11">
        <v>5</v>
      </c>
      <c r="B24" s="11" t="s">
        <v>30</v>
      </c>
      <c r="C24" s="11"/>
      <c r="D24" s="11" t="s">
        <v>36</v>
      </c>
      <c r="E24" s="17">
        <v>1</v>
      </c>
      <c r="F24" s="11" t="s">
        <v>32</v>
      </c>
      <c r="G24" s="11" t="s">
        <v>37</v>
      </c>
      <c r="H24" s="18">
        <v>189</v>
      </c>
      <c r="I24" s="18">
        <f t="shared" si="0"/>
        <v>196.56</v>
      </c>
      <c r="J24" s="11"/>
      <c r="K24" s="11"/>
      <c r="L24" s="17"/>
      <c r="M24" s="11"/>
      <c r="N24" s="11"/>
      <c r="O24" s="18"/>
      <c r="P24" s="18"/>
      <c r="Q24" s="22">
        <v>1.04</v>
      </c>
      <c r="R24" s="22" t="s">
        <v>0</v>
      </c>
    </row>
    <row r="25" spans="1:19" s="26" customFormat="1" ht="60" x14ac:dyDescent="0.2">
      <c r="A25" s="11">
        <v>6</v>
      </c>
      <c r="B25" s="23" t="s">
        <v>30</v>
      </c>
      <c r="C25" s="23" t="s">
        <v>28</v>
      </c>
      <c r="D25" s="23" t="s">
        <v>70</v>
      </c>
      <c r="E25" s="24">
        <v>2</v>
      </c>
      <c r="F25" s="23" t="s">
        <v>32</v>
      </c>
      <c r="G25" s="23" t="s">
        <v>71</v>
      </c>
      <c r="H25" s="25">
        <v>641</v>
      </c>
      <c r="I25" s="18">
        <f t="shared" si="0"/>
        <v>1333.28</v>
      </c>
      <c r="J25" s="23"/>
      <c r="K25" s="23"/>
      <c r="L25" s="24"/>
      <c r="M25" s="23"/>
      <c r="N25" s="23"/>
      <c r="O25" s="25"/>
      <c r="P25" s="25"/>
      <c r="Q25" s="26">
        <v>1.04</v>
      </c>
      <c r="R25" s="26" t="s">
        <v>0</v>
      </c>
    </row>
    <row r="26" spans="1:19" s="22" customFormat="1" ht="60" x14ac:dyDescent="0.2">
      <c r="A26" s="11">
        <v>7</v>
      </c>
      <c r="B26" s="11" t="s">
        <v>30</v>
      </c>
      <c r="C26" s="11"/>
      <c r="D26" s="11" t="s">
        <v>38</v>
      </c>
      <c r="E26" s="17">
        <v>30</v>
      </c>
      <c r="F26" s="11" t="s">
        <v>32</v>
      </c>
      <c r="G26" s="11" t="s">
        <v>39</v>
      </c>
      <c r="H26" s="18">
        <v>137</v>
      </c>
      <c r="I26" s="18">
        <f t="shared" si="0"/>
        <v>4274.4000000000005</v>
      </c>
      <c r="J26" s="11"/>
      <c r="K26" s="11"/>
      <c r="L26" s="17"/>
      <c r="M26" s="11"/>
      <c r="N26" s="11"/>
      <c r="O26" s="18"/>
      <c r="P26" s="18"/>
      <c r="Q26" s="22">
        <v>1.04</v>
      </c>
      <c r="R26" s="22" t="s">
        <v>0</v>
      </c>
    </row>
    <row r="27" spans="1:19" s="22" customFormat="1" ht="120" x14ac:dyDescent="0.2">
      <c r="A27" s="11">
        <v>8</v>
      </c>
      <c r="B27" s="11" t="s">
        <v>65</v>
      </c>
      <c r="C27" s="11"/>
      <c r="D27" s="11" t="s">
        <v>73</v>
      </c>
      <c r="E27" s="17">
        <f>400</f>
        <v>400</v>
      </c>
      <c r="F27" s="11" t="s">
        <v>67</v>
      </c>
      <c r="G27" s="11" t="s">
        <v>68</v>
      </c>
      <c r="H27" s="18">
        <v>4.8</v>
      </c>
      <c r="I27" s="18">
        <f t="shared" ref="I27:I29" si="1">H27*E27*Q27</f>
        <v>2054.4</v>
      </c>
      <c r="J27" s="11"/>
      <c r="K27" s="11"/>
      <c r="L27" s="17"/>
      <c r="M27" s="11"/>
      <c r="N27" s="11"/>
      <c r="O27" s="18"/>
      <c r="P27" s="18"/>
      <c r="Q27" s="22">
        <v>1.07</v>
      </c>
      <c r="R27" s="22" t="s">
        <v>0</v>
      </c>
    </row>
    <row r="28" spans="1:19" s="21" customFormat="1" ht="75" x14ac:dyDescent="0.2">
      <c r="A28" s="11">
        <v>9</v>
      </c>
      <c r="B28" s="12" t="s">
        <v>74</v>
      </c>
      <c r="C28" s="12" t="s">
        <v>28</v>
      </c>
      <c r="D28" s="12" t="s">
        <v>75</v>
      </c>
      <c r="E28" s="13">
        <v>3</v>
      </c>
      <c r="F28" s="12" t="s">
        <v>76</v>
      </c>
      <c r="G28" s="12" t="s">
        <v>77</v>
      </c>
      <c r="H28" s="14">
        <v>177</v>
      </c>
      <c r="I28" s="18">
        <f t="shared" si="1"/>
        <v>568.17000000000007</v>
      </c>
      <c r="J28" s="12"/>
      <c r="K28" s="12"/>
      <c r="L28" s="13"/>
      <c r="M28" s="12"/>
      <c r="N28" s="12"/>
      <c r="O28" s="14"/>
      <c r="P28" s="14"/>
      <c r="Q28" s="21">
        <v>1.07</v>
      </c>
      <c r="R28" s="21" t="s">
        <v>0</v>
      </c>
    </row>
    <row r="29" spans="1:19" s="28" customFormat="1" ht="50.1" customHeight="1" x14ac:dyDescent="0.2">
      <c r="A29" s="12">
        <v>10</v>
      </c>
      <c r="B29" s="12" t="s">
        <v>61</v>
      </c>
      <c r="C29" s="12"/>
      <c r="D29" s="12" t="s">
        <v>84</v>
      </c>
      <c r="E29" s="13">
        <v>1</v>
      </c>
      <c r="F29" s="12" t="s">
        <v>62</v>
      </c>
      <c r="G29" s="12" t="s">
        <v>83</v>
      </c>
      <c r="H29" s="14">
        <v>1500</v>
      </c>
      <c r="I29" s="14">
        <f t="shared" si="1"/>
        <v>1500</v>
      </c>
      <c r="J29" s="12"/>
      <c r="K29" s="12"/>
      <c r="L29" s="13"/>
      <c r="M29" s="12"/>
      <c r="N29" s="12"/>
      <c r="O29" s="14"/>
      <c r="P29" s="14"/>
      <c r="Q29" s="28">
        <v>1</v>
      </c>
      <c r="R29" s="19">
        <f>SUM(I20:I28)</f>
        <v>14876.37</v>
      </c>
      <c r="S29" s="15"/>
    </row>
    <row r="30" spans="1:19" ht="50.1" customHeight="1" x14ac:dyDescent="0.2">
      <c r="A30" s="11">
        <v>11</v>
      </c>
      <c r="B30" s="11" t="s">
        <v>27</v>
      </c>
      <c r="C30" s="11" t="s">
        <v>0</v>
      </c>
      <c r="D30" s="11" t="s">
        <v>0</v>
      </c>
      <c r="E30" s="17" t="s">
        <v>0</v>
      </c>
      <c r="F30" s="11" t="s">
        <v>0</v>
      </c>
      <c r="G30" s="11" t="s">
        <v>0</v>
      </c>
      <c r="H30" s="18" t="s">
        <v>0</v>
      </c>
      <c r="I30" s="18">
        <f>SUM(I20:I29)</f>
        <v>16376.37</v>
      </c>
      <c r="J30" s="11" t="s">
        <v>0</v>
      </c>
      <c r="K30" s="11" t="s">
        <v>0</v>
      </c>
      <c r="L30" s="17" t="s">
        <v>0</v>
      </c>
      <c r="M30" s="11" t="s">
        <v>0</v>
      </c>
      <c r="N30" s="11" t="s">
        <v>0</v>
      </c>
      <c r="O30" s="18" t="s">
        <v>0</v>
      </c>
      <c r="P30" s="18">
        <f>SUM(P20:P29)</f>
        <v>0</v>
      </c>
    </row>
    <row r="33" spans="4:4" ht="15.75" x14ac:dyDescent="0.25">
      <c r="D33" s="27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4" workbookViewId="0">
      <selection activeCell="A13" sqref="A13:P13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9" t="s">
        <v>1</v>
      </c>
      <c r="P1" s="4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9" t="s">
        <v>2</v>
      </c>
      <c r="P2" s="4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9" t="s">
        <v>3</v>
      </c>
      <c r="P3" s="49" t="s">
        <v>0</v>
      </c>
    </row>
    <row r="4" spans="1:16" ht="45" customHeight="1" x14ac:dyDescent="0.2">
      <c r="A4" s="50" t="s">
        <v>4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</row>
    <row r="5" spans="1:16" x14ac:dyDescent="0.2">
      <c r="A5" t="s">
        <v>0</v>
      </c>
    </row>
    <row r="6" spans="1:16" x14ac:dyDescent="0.2">
      <c r="A6" s="52" t="s">
        <v>5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</row>
    <row r="7" spans="1:16" x14ac:dyDescent="0.2">
      <c r="A7" s="53" t="s">
        <v>6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</row>
    <row r="8" spans="1:16" x14ac:dyDescent="0.2">
      <c r="A8" s="52" t="str">
        <f>т1!A8</f>
        <v>Год раскрытия информации: 2021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</row>
    <row r="9" spans="1:16" ht="45" customHeight="1" x14ac:dyDescent="0.2">
      <c r="A9" s="55" t="str">
        <f>т1!A9</f>
        <v xml:space="preserve">Наименование инвестиционного проекта: Модернизация комплекса технических средств безопасности на ПС 110 кВ О-11 "Ленинградская" с установкой нижнего противоподкопного ограждения; верхнего дополнительного ограждения по стенам и крышам зданий, примыкающих к ограждению; оснащением зданий средствами защиты оконных и дверных проемов; системой охранного телевидения с функцией обнаружения оставленных предметов; системой тревожной сигнализации; информационными и предупредительными знаками; заменой основных и запасных въездных ворот 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</row>
    <row r="10" spans="1:16" ht="14.25" customHeight="1" x14ac:dyDescent="0.2">
      <c r="A10" s="55" t="str">
        <f>т1!A10</f>
        <v>Идентификатор инвестиционного проекта: K_19-1185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</row>
    <row r="11" spans="1:16" x14ac:dyDescent="0.2">
      <c r="A11" s="57" t="str">
        <f>т1!A11</f>
        <v>Решение от утверждении инвестиционной программы отсутствует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</row>
    <row r="12" spans="1:16" x14ac:dyDescent="0.2">
      <c r="A12" s="53" t="s">
        <v>7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</row>
    <row r="13" spans="1:16" x14ac:dyDescent="0.2">
      <c r="A13" s="57" t="s">
        <v>8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</row>
    <row r="14" spans="1:16" x14ac:dyDescent="0.2">
      <c r="A14" s="52" t="s">
        <v>40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</row>
    <row r="15" spans="1:16" x14ac:dyDescent="0.2">
      <c r="A15" s="58" t="s">
        <v>10</v>
      </c>
      <c r="B15" s="58" t="s">
        <v>11</v>
      </c>
      <c r="C15" s="58" t="s">
        <v>12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13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30" customHeight="1" x14ac:dyDescent="0.2">
      <c r="A16" s="58" t="s">
        <v>0</v>
      </c>
      <c r="B16" s="58" t="s">
        <v>0</v>
      </c>
      <c r="C16" s="58" t="s">
        <v>14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5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от 1031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8" t="s">
        <v>0</v>
      </c>
    </row>
    <row r="17" spans="1:18" ht="30" customHeight="1" x14ac:dyDescent="0.2">
      <c r="A17" s="58" t="s">
        <v>0</v>
      </c>
      <c r="B17" s="58" t="s">
        <v>0</v>
      </c>
      <c r="C17" s="58" t="s">
        <v>15</v>
      </c>
      <c r="D17" s="58" t="s">
        <v>0</v>
      </c>
      <c r="E17" s="58" t="s">
        <v>0</v>
      </c>
      <c r="F17" s="58" t="s">
        <v>0</v>
      </c>
      <c r="G17" s="58" t="s">
        <v>16</v>
      </c>
      <c r="H17" s="58" t="s">
        <v>0</v>
      </c>
      <c r="I17" s="58" t="s">
        <v>0</v>
      </c>
      <c r="J17" s="58" t="s">
        <v>17</v>
      </c>
      <c r="K17" s="58" t="s">
        <v>0</v>
      </c>
      <c r="L17" s="58" t="s">
        <v>0</v>
      </c>
      <c r="M17" s="58" t="s">
        <v>0</v>
      </c>
      <c r="N17" s="58" t="s">
        <v>16</v>
      </c>
      <c r="O17" s="58" t="s">
        <v>0</v>
      </c>
      <c r="P17" s="58" t="s">
        <v>0</v>
      </c>
    </row>
    <row r="18" spans="1:18" ht="60" x14ac:dyDescent="0.2">
      <c r="A18" s="58" t="s">
        <v>0</v>
      </c>
      <c r="B18" s="5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10" workbookViewId="0">
      <selection activeCell="A9" sqref="A9:P1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9" t="s">
        <v>1</v>
      </c>
      <c r="P1" s="4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9" t="s">
        <v>2</v>
      </c>
      <c r="P2" s="4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9" t="s">
        <v>3</v>
      </c>
      <c r="P3" s="49" t="s">
        <v>0</v>
      </c>
    </row>
    <row r="4" spans="1:16" ht="45" customHeight="1" x14ac:dyDescent="0.2">
      <c r="A4" s="50" t="s">
        <v>4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</row>
    <row r="5" spans="1:16" x14ac:dyDescent="0.2">
      <c r="A5" t="s">
        <v>0</v>
      </c>
    </row>
    <row r="6" spans="1:16" x14ac:dyDescent="0.2">
      <c r="A6" s="52" t="s">
        <v>5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</row>
    <row r="7" spans="1:16" x14ac:dyDescent="0.2">
      <c r="A7" s="53" t="s">
        <v>6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</row>
    <row r="8" spans="1:16" x14ac:dyDescent="0.2">
      <c r="A8" s="52" t="str">
        <f>т1!A8</f>
        <v>Год раскрытия информации: 2021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</row>
    <row r="9" spans="1:16" ht="45" customHeight="1" x14ac:dyDescent="0.2">
      <c r="A9" s="55" t="str">
        <f>т1!A9</f>
        <v xml:space="preserve">Наименование инвестиционного проекта: Модернизация комплекса технических средств безопасности на ПС 110 кВ О-11 "Ленинградская" с установкой нижнего противоподкопного ограждения; верхнего дополнительного ограждения по стенам и крышам зданий, примыкающих к ограждению; оснащением зданий средствами защиты оконных и дверных проемов; системой охранного телевидения с функцией обнаружения оставленных предметов; системой тревожной сигнализации; информационными и предупредительными знаками; заменой основных и запасных въездных ворот 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</row>
    <row r="10" spans="1:16" ht="14.25" customHeight="1" x14ac:dyDescent="0.2">
      <c r="A10" s="55" t="str">
        <f>т1!A10</f>
        <v>Идентификатор инвестиционного проекта: K_19-1185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</row>
    <row r="11" spans="1:16" x14ac:dyDescent="0.2">
      <c r="A11" s="57" t="str">
        <f>т1!A11</f>
        <v>Решение от утверждении инвестиционной программы отсутствует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</row>
    <row r="12" spans="1:16" x14ac:dyDescent="0.2">
      <c r="A12" s="53" t="s">
        <v>7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</row>
    <row r="13" spans="1:16" x14ac:dyDescent="0.2">
      <c r="A13" s="57" t="s">
        <v>8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</row>
    <row r="14" spans="1:16" x14ac:dyDescent="0.2">
      <c r="A14" s="52" t="s">
        <v>41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</row>
    <row r="15" spans="1:16" x14ac:dyDescent="0.2">
      <c r="A15" s="58" t="s">
        <v>10</v>
      </c>
      <c r="B15" s="58" t="s">
        <v>11</v>
      </c>
      <c r="C15" s="58" t="s">
        <v>12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13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30" customHeight="1" x14ac:dyDescent="0.2">
      <c r="A16" s="58" t="s">
        <v>0</v>
      </c>
      <c r="B16" s="58" t="s">
        <v>0</v>
      </c>
      <c r="C16" s="58" t="s">
        <v>14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5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от 1031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8" t="s">
        <v>0</v>
      </c>
    </row>
    <row r="17" spans="1:18" ht="30" customHeight="1" x14ac:dyDescent="0.2">
      <c r="A17" s="58" t="s">
        <v>0</v>
      </c>
      <c r="B17" s="58" t="s">
        <v>0</v>
      </c>
      <c r="C17" s="58" t="s">
        <v>15</v>
      </c>
      <c r="D17" s="58" t="s">
        <v>0</v>
      </c>
      <c r="E17" s="58" t="s">
        <v>0</v>
      </c>
      <c r="F17" s="58" t="s">
        <v>0</v>
      </c>
      <c r="G17" s="58" t="s">
        <v>16</v>
      </c>
      <c r="H17" s="58" t="s">
        <v>0</v>
      </c>
      <c r="I17" s="58" t="s">
        <v>0</v>
      </c>
      <c r="J17" s="58" t="s">
        <v>17</v>
      </c>
      <c r="K17" s="58" t="s">
        <v>0</v>
      </c>
      <c r="L17" s="58" t="s">
        <v>0</v>
      </c>
      <c r="M17" s="58" t="s">
        <v>0</v>
      </c>
      <c r="N17" s="58" t="s">
        <v>16</v>
      </c>
      <c r="O17" s="58" t="s">
        <v>0</v>
      </c>
      <c r="P17" s="58" t="s">
        <v>0</v>
      </c>
    </row>
    <row r="18" spans="1:18" ht="60" x14ac:dyDescent="0.2">
      <c r="A18" s="58" t="s">
        <v>0</v>
      </c>
      <c r="B18" s="5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16" workbookViewId="0">
      <selection activeCell="A9" sqref="A9:P1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9" t="s">
        <v>1</v>
      </c>
      <c r="P1" s="4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9" t="s">
        <v>2</v>
      </c>
      <c r="P2" s="4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9" t="s">
        <v>3</v>
      </c>
      <c r="P3" s="49" t="s">
        <v>0</v>
      </c>
    </row>
    <row r="4" spans="1:16" ht="45" customHeight="1" x14ac:dyDescent="0.2">
      <c r="A4" s="50" t="s">
        <v>4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</row>
    <row r="5" spans="1:16" x14ac:dyDescent="0.2">
      <c r="A5" t="s">
        <v>0</v>
      </c>
    </row>
    <row r="6" spans="1:16" x14ac:dyDescent="0.2">
      <c r="A6" s="52" t="s">
        <v>5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</row>
    <row r="7" spans="1:16" x14ac:dyDescent="0.2">
      <c r="A7" s="53" t="s">
        <v>6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</row>
    <row r="8" spans="1:16" x14ac:dyDescent="0.2">
      <c r="A8" s="52" t="str">
        <f>т1!A8</f>
        <v>Год раскрытия информации: 2021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</row>
    <row r="9" spans="1:16" ht="45" customHeight="1" x14ac:dyDescent="0.2">
      <c r="A9" s="55" t="str">
        <f>т1!A9</f>
        <v xml:space="preserve">Наименование инвестиционного проекта: Модернизация комплекса технических средств безопасности на ПС 110 кВ О-11 "Ленинградская" с установкой нижнего противоподкопного ограждения; верхнего дополнительного ограждения по стенам и крышам зданий, примыкающих к ограждению; оснащением зданий средствами защиты оконных и дверных проемов; системой охранного телевидения с функцией обнаружения оставленных предметов; системой тревожной сигнализации; информационными и предупредительными знаками; заменой основных и запасных въездных ворот 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</row>
    <row r="10" spans="1:16" ht="14.25" customHeight="1" x14ac:dyDescent="0.2">
      <c r="A10" s="55" t="str">
        <f>т1!A10</f>
        <v>Идентификатор инвестиционного проекта: K_19-1185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</row>
    <row r="11" spans="1:16" x14ac:dyDescent="0.2">
      <c r="A11" s="57" t="str">
        <f>т1!A11</f>
        <v>Решение от утверждении инвестиционной программы отсутствует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</row>
    <row r="12" spans="1:16" x14ac:dyDescent="0.2">
      <c r="A12" s="53" t="s">
        <v>7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</row>
    <row r="13" spans="1:16" x14ac:dyDescent="0.2">
      <c r="A13" s="57" t="s">
        <v>8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</row>
    <row r="14" spans="1:16" x14ac:dyDescent="0.2">
      <c r="A14" s="52" t="s">
        <v>42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</row>
    <row r="15" spans="1:16" x14ac:dyDescent="0.2">
      <c r="A15" s="58" t="s">
        <v>10</v>
      </c>
      <c r="B15" s="58" t="s">
        <v>11</v>
      </c>
      <c r="C15" s="58" t="s">
        <v>12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13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30" customHeight="1" x14ac:dyDescent="0.2">
      <c r="A16" s="58" t="s">
        <v>0</v>
      </c>
      <c r="B16" s="58" t="s">
        <v>0</v>
      </c>
      <c r="C16" s="58" t="s">
        <v>14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5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от 1031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8" t="s">
        <v>0</v>
      </c>
    </row>
    <row r="17" spans="1:18" ht="30" customHeight="1" x14ac:dyDescent="0.2">
      <c r="A17" s="58" t="s">
        <v>0</v>
      </c>
      <c r="B17" s="58" t="s">
        <v>0</v>
      </c>
      <c r="C17" s="58" t="s">
        <v>15</v>
      </c>
      <c r="D17" s="58" t="s">
        <v>0</v>
      </c>
      <c r="E17" s="58" t="s">
        <v>0</v>
      </c>
      <c r="F17" s="58" t="s">
        <v>0</v>
      </c>
      <c r="G17" s="58" t="s">
        <v>16</v>
      </c>
      <c r="H17" s="58" t="s">
        <v>0</v>
      </c>
      <c r="I17" s="58" t="s">
        <v>0</v>
      </c>
      <c r="J17" s="58" t="s">
        <v>17</v>
      </c>
      <c r="K17" s="58" t="s">
        <v>0</v>
      </c>
      <c r="L17" s="58" t="s">
        <v>0</v>
      </c>
      <c r="M17" s="58" t="s">
        <v>0</v>
      </c>
      <c r="N17" s="58" t="s">
        <v>16</v>
      </c>
      <c r="O17" s="58" t="s">
        <v>0</v>
      </c>
      <c r="P17" s="58" t="s">
        <v>0</v>
      </c>
    </row>
    <row r="18" spans="1:18" ht="60" x14ac:dyDescent="0.2">
      <c r="A18" s="58" t="s">
        <v>0</v>
      </c>
      <c r="B18" s="5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9" sqref="A9:P1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9" t="s">
        <v>1</v>
      </c>
      <c r="P1" s="4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9" t="s">
        <v>2</v>
      </c>
      <c r="P2" s="4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9" t="s">
        <v>3</v>
      </c>
      <c r="P3" s="49" t="s">
        <v>0</v>
      </c>
    </row>
    <row r="4" spans="1:16" ht="45" customHeight="1" x14ac:dyDescent="0.2">
      <c r="A4" s="50" t="s">
        <v>4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</row>
    <row r="5" spans="1:16" x14ac:dyDescent="0.2">
      <c r="A5" t="s">
        <v>0</v>
      </c>
    </row>
    <row r="6" spans="1:16" x14ac:dyDescent="0.2">
      <c r="A6" s="52" t="s">
        <v>5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</row>
    <row r="7" spans="1:16" x14ac:dyDescent="0.2">
      <c r="A7" s="53" t="s">
        <v>6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</row>
    <row r="8" spans="1:16" x14ac:dyDescent="0.2">
      <c r="A8" s="52" t="str">
        <f>т1!A8</f>
        <v>Год раскрытия информации: 2021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</row>
    <row r="9" spans="1:16" ht="45" customHeight="1" x14ac:dyDescent="0.2">
      <c r="A9" s="55" t="str">
        <f>т1!A9</f>
        <v xml:space="preserve">Наименование инвестиционного проекта: Модернизация комплекса технических средств безопасности на ПС 110 кВ О-11 "Ленинградская" с установкой нижнего противоподкопного ограждения; верхнего дополнительного ограждения по стенам и крышам зданий, примыкающих к ограждению; оснащением зданий средствами защиты оконных и дверных проемов; системой охранного телевидения с функцией обнаружения оставленных предметов; системой тревожной сигнализации; информационными и предупредительными знаками; заменой основных и запасных въездных ворот 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</row>
    <row r="10" spans="1:16" ht="14.25" customHeight="1" x14ac:dyDescent="0.2">
      <c r="A10" s="55" t="str">
        <f>т1!A10</f>
        <v>Идентификатор инвестиционного проекта: K_19-1185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</row>
    <row r="11" spans="1:16" x14ac:dyDescent="0.2">
      <c r="A11" s="57" t="str">
        <f>т1!A11</f>
        <v>Решение от утверждении инвестиционной программы отсутствует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</row>
    <row r="12" spans="1:16" x14ac:dyDescent="0.2">
      <c r="A12" s="53" t="s">
        <v>7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</row>
    <row r="13" spans="1:16" x14ac:dyDescent="0.2">
      <c r="A13" s="57" t="s">
        <v>8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</row>
    <row r="14" spans="1:16" x14ac:dyDescent="0.2">
      <c r="A14" s="52" t="s">
        <v>43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</row>
    <row r="15" spans="1:16" x14ac:dyDescent="0.2">
      <c r="A15" s="58" t="s">
        <v>10</v>
      </c>
      <c r="B15" s="58" t="s">
        <v>11</v>
      </c>
      <c r="C15" s="58" t="s">
        <v>12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13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30" customHeight="1" x14ac:dyDescent="0.2">
      <c r="A16" s="58" t="s">
        <v>0</v>
      </c>
      <c r="B16" s="58" t="s">
        <v>0</v>
      </c>
      <c r="C16" s="58" t="s">
        <v>14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5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от 1031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8" t="s">
        <v>0</v>
      </c>
    </row>
    <row r="17" spans="1:18" ht="30" customHeight="1" x14ac:dyDescent="0.2">
      <c r="A17" s="58" t="s">
        <v>0</v>
      </c>
      <c r="B17" s="58" t="s">
        <v>0</v>
      </c>
      <c r="C17" s="58" t="s">
        <v>15</v>
      </c>
      <c r="D17" s="58" t="s">
        <v>0</v>
      </c>
      <c r="E17" s="58" t="s">
        <v>0</v>
      </c>
      <c r="F17" s="58" t="s">
        <v>0</v>
      </c>
      <c r="G17" s="58" t="s">
        <v>16</v>
      </c>
      <c r="H17" s="58" t="s">
        <v>0</v>
      </c>
      <c r="I17" s="58" t="s">
        <v>0</v>
      </c>
      <c r="J17" s="58" t="s">
        <v>17</v>
      </c>
      <c r="K17" s="58" t="s">
        <v>0</v>
      </c>
      <c r="L17" s="58" t="s">
        <v>0</v>
      </c>
      <c r="M17" s="58" t="s">
        <v>0</v>
      </c>
      <c r="N17" s="58" t="s">
        <v>16</v>
      </c>
      <c r="O17" s="58" t="s">
        <v>0</v>
      </c>
      <c r="P17" s="58" t="s">
        <v>0</v>
      </c>
    </row>
    <row r="18" spans="1:18" ht="60" x14ac:dyDescent="0.2">
      <c r="A18" s="58" t="s">
        <v>0</v>
      </c>
      <c r="B18" s="5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5" zoomScaleNormal="85" workbookViewId="0">
      <selection activeCell="H1" sqref="H1:W1048576"/>
    </sheetView>
  </sheetViews>
  <sheetFormatPr defaultRowHeight="14.25" x14ac:dyDescent="0.2"/>
  <cols>
    <col min="1" max="1" width="10" style="29" bestFit="1" customWidth="1"/>
    <col min="2" max="2" width="25" style="29" bestFit="1" customWidth="1"/>
    <col min="3" max="3" width="18.75" style="29" customWidth="1"/>
    <col min="4" max="4" width="4.25" style="29" customWidth="1"/>
    <col min="5" max="5" width="9.125" style="29" customWidth="1"/>
    <col min="6" max="6" width="29.375" style="29" customWidth="1"/>
    <col min="7" max="7" width="11.5" style="29" customWidth="1"/>
    <col min="8" max="23" width="9" style="29" hidden="1" customWidth="1"/>
    <col min="24" max="25" width="9.875" style="29" bestFit="1" customWidth="1"/>
    <col min="26" max="16384" width="9" style="29"/>
  </cols>
  <sheetData>
    <row r="1" spans="1:25" x14ac:dyDescent="0.2">
      <c r="A1" s="29" t="s">
        <v>44</v>
      </c>
    </row>
    <row r="2" spans="1:25" ht="45" x14ac:dyDescent="0.2">
      <c r="A2" s="30" t="s">
        <v>10</v>
      </c>
      <c r="B2" s="30" t="s">
        <v>45</v>
      </c>
      <c r="C2" s="62" t="s">
        <v>12</v>
      </c>
      <c r="D2" s="63"/>
      <c r="E2" s="64"/>
      <c r="F2" s="31" t="s">
        <v>13</v>
      </c>
      <c r="G2" s="32"/>
    </row>
    <row r="3" spans="1:25" ht="135" x14ac:dyDescent="0.25">
      <c r="A3" s="30">
        <v>1</v>
      </c>
      <c r="B3" s="30" t="s">
        <v>46</v>
      </c>
      <c r="C3" s="59">
        <f>т2!I30</f>
        <v>16376.37</v>
      </c>
      <c r="D3" s="60"/>
      <c r="E3" s="61"/>
      <c r="F3" s="33"/>
      <c r="G3" s="34"/>
      <c r="Y3" s="35"/>
    </row>
    <row r="4" spans="1:25" ht="15.75" x14ac:dyDescent="0.2">
      <c r="A4" s="30">
        <v>2</v>
      </c>
      <c r="B4" s="30" t="s">
        <v>47</v>
      </c>
      <c r="C4" s="59">
        <f>C3*20%</f>
        <v>3275.2740000000003</v>
      </c>
      <c r="D4" s="60"/>
      <c r="E4" s="61"/>
      <c r="F4" s="33"/>
      <c r="G4" s="34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30">
        <v>3</v>
      </c>
      <c r="B5" s="30" t="s">
        <v>48</v>
      </c>
      <c r="C5" s="59">
        <f>C4+C3</f>
        <v>19651.644</v>
      </c>
      <c r="D5" s="60"/>
      <c r="E5" s="61"/>
      <c r="F5" s="36"/>
      <c r="G5" s="37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0">
        <v>104.7</v>
      </c>
      <c r="S5" s="20">
        <v>104.7</v>
      </c>
      <c r="T5" s="20">
        <v>104.7</v>
      </c>
      <c r="U5" s="20">
        <v>104.7</v>
      </c>
      <c r="V5" s="20">
        <v>104.7</v>
      </c>
      <c r="W5" s="20">
        <v>104.7</v>
      </c>
    </row>
    <row r="6" spans="1:25" ht="60" x14ac:dyDescent="0.2">
      <c r="A6" s="30">
        <v>4</v>
      </c>
      <c r="B6" s="30" t="s">
        <v>49</v>
      </c>
      <c r="C6" s="59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25810.710801234382</v>
      </c>
      <c r="D6" s="60"/>
      <c r="E6" s="61"/>
      <c r="F6" s="36"/>
      <c r="G6" s="37"/>
      <c r="I6" s="29">
        <f>C5/1000</f>
        <v>19.651644000000001</v>
      </c>
      <c r="J6" s="38">
        <f>C18</f>
        <v>25.810710801234382</v>
      </c>
    </row>
    <row r="7" spans="1:25" ht="75" x14ac:dyDescent="0.2">
      <c r="A7" s="30">
        <v>5</v>
      </c>
      <c r="B7" s="30" t="s">
        <v>50</v>
      </c>
      <c r="C7" s="65">
        <v>0</v>
      </c>
      <c r="D7" s="66"/>
      <c r="E7" s="67"/>
      <c r="F7" s="33"/>
      <c r="G7" s="34"/>
      <c r="H7" s="38"/>
      <c r="X7" s="38"/>
    </row>
    <row r="8" spans="1:25" ht="45" x14ac:dyDescent="0.2">
      <c r="A8" s="30">
        <v>6</v>
      </c>
      <c r="B8" s="30" t="s">
        <v>51</v>
      </c>
      <c r="C8" s="59">
        <f>C5-C7</f>
        <v>19651.644</v>
      </c>
      <c r="D8" s="60"/>
      <c r="E8" s="61"/>
      <c r="F8" s="33"/>
      <c r="G8" s="34"/>
    </row>
    <row r="9" spans="1:25" ht="90" x14ac:dyDescent="0.25">
      <c r="A9" s="30">
        <v>7</v>
      </c>
      <c r="B9" s="30" t="s">
        <v>52</v>
      </c>
      <c r="C9" s="59">
        <f>SUM(C10:E15)</f>
        <v>12841.94642</v>
      </c>
      <c r="D9" s="60"/>
      <c r="E9" s="61"/>
      <c r="F9" s="39"/>
      <c r="G9" s="40"/>
      <c r="X9" s="41"/>
    </row>
    <row r="10" spans="1:25" ht="15" x14ac:dyDescent="0.2">
      <c r="A10" s="30">
        <v>7.1</v>
      </c>
      <c r="B10" s="30" t="s">
        <v>53</v>
      </c>
      <c r="C10" s="59">
        <v>0</v>
      </c>
      <c r="D10" s="60"/>
      <c r="E10" s="61"/>
      <c r="F10" s="33"/>
      <c r="G10" s="34"/>
    </row>
    <row r="11" spans="1:25" ht="15" x14ac:dyDescent="0.2">
      <c r="A11" s="30">
        <v>7.2</v>
      </c>
      <c r="B11" s="30" t="s">
        <v>54</v>
      </c>
      <c r="C11" s="59">
        <v>0</v>
      </c>
      <c r="D11" s="60"/>
      <c r="E11" s="61"/>
      <c r="F11" s="42"/>
      <c r="G11" s="43"/>
    </row>
    <row r="12" spans="1:25" ht="15" x14ac:dyDescent="0.2">
      <c r="A12" s="30">
        <v>7.3</v>
      </c>
      <c r="B12" s="30" t="s">
        <v>55</v>
      </c>
      <c r="C12" s="59">
        <v>0</v>
      </c>
      <c r="D12" s="60"/>
      <c r="E12" s="61"/>
      <c r="F12" s="42"/>
      <c r="G12" s="43"/>
    </row>
    <row r="13" spans="1:25" ht="15" x14ac:dyDescent="0.2">
      <c r="A13" s="30">
        <v>7.4</v>
      </c>
      <c r="B13" s="30" t="s">
        <v>56</v>
      </c>
      <c r="C13" s="59">
        <v>730</v>
      </c>
      <c r="D13" s="60"/>
      <c r="E13" s="61"/>
      <c r="F13" s="33"/>
      <c r="G13" s="34"/>
    </row>
    <row r="14" spans="1:25" ht="15" x14ac:dyDescent="0.2">
      <c r="A14" s="30">
        <v>7.5</v>
      </c>
      <c r="B14" s="30" t="s">
        <v>57</v>
      </c>
      <c r="C14" s="59">
        <v>5486.87745</v>
      </c>
      <c r="D14" s="60"/>
      <c r="E14" s="61"/>
      <c r="F14" s="33"/>
      <c r="G14" s="34"/>
    </row>
    <row r="15" spans="1:25" ht="15" x14ac:dyDescent="0.2">
      <c r="A15" s="30">
        <v>7.6</v>
      </c>
      <c r="B15" s="30" t="s">
        <v>64</v>
      </c>
      <c r="C15" s="59">
        <v>6625.0689700000003</v>
      </c>
      <c r="D15" s="60"/>
      <c r="E15" s="61"/>
      <c r="F15" s="33"/>
      <c r="G15" s="34"/>
    </row>
    <row r="16" spans="1:25" ht="15" x14ac:dyDescent="0.2">
      <c r="A16" s="30">
        <v>7.7</v>
      </c>
      <c r="B16" s="30" t="s">
        <v>80</v>
      </c>
      <c r="C16" s="59">
        <v>0</v>
      </c>
      <c r="D16" s="60"/>
      <c r="E16" s="61"/>
      <c r="F16" s="33"/>
      <c r="G16" s="34"/>
    </row>
    <row r="17" spans="1:26" ht="15" x14ac:dyDescent="0.2">
      <c r="A17" s="30">
        <v>7.8</v>
      </c>
      <c r="B17" s="30" t="s">
        <v>81</v>
      </c>
      <c r="C17" s="59">
        <v>0</v>
      </c>
      <c r="D17" s="60"/>
      <c r="E17" s="61"/>
      <c r="F17" s="33"/>
      <c r="G17" s="34"/>
    </row>
    <row r="18" spans="1:26" ht="75" x14ac:dyDescent="0.2">
      <c r="A18" s="30">
        <v>8</v>
      </c>
      <c r="B18" s="30" t="s">
        <v>58</v>
      </c>
      <c r="C18" s="59">
        <f>C6/1000</f>
        <v>25.810710801234382</v>
      </c>
      <c r="D18" s="60"/>
      <c r="E18" s="61"/>
      <c r="F18" s="33"/>
      <c r="G18" s="34"/>
    </row>
    <row r="19" spans="1:26" ht="105" x14ac:dyDescent="0.2">
      <c r="A19" s="30">
        <v>9</v>
      </c>
      <c r="B19" s="30" t="s">
        <v>59</v>
      </c>
      <c r="C19" s="59">
        <v>0</v>
      </c>
      <c r="D19" s="60"/>
      <c r="E19" s="61"/>
      <c r="F19" s="44"/>
      <c r="G19" s="45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46"/>
    </row>
    <row r="20" spans="1:26" ht="30" x14ac:dyDescent="0.2">
      <c r="A20" s="30">
        <v>10</v>
      </c>
      <c r="B20" s="30" t="s">
        <v>60</v>
      </c>
      <c r="C20" s="59">
        <f>(C19+C18)*1000</f>
        <v>25810.710801234382</v>
      </c>
      <c r="D20" s="60"/>
      <c r="E20" s="61"/>
      <c r="F20" s="33"/>
      <c r="G20" s="34"/>
      <c r="X20" s="38"/>
      <c r="Y20" s="47"/>
      <c r="Z20" s="48"/>
    </row>
    <row r="21" spans="1:26" x14ac:dyDescent="0.2">
      <c r="X21" s="38"/>
    </row>
  </sheetData>
  <mergeCells count="19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20:E20"/>
    <mergeCell ref="C14:E14"/>
    <mergeCell ref="C15:E15"/>
    <mergeCell ref="C16:E16"/>
    <mergeCell ref="C17:E17"/>
    <mergeCell ref="C18:E18"/>
    <mergeCell ref="C19:E19"/>
  </mergeCells>
  <pageMargins left="0.75" right="0.75" top="1" bottom="1" header="0.5" footer="0.5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2021-03-17T11:35:35Z</cp:lastPrinted>
  <dcterms:created xsi:type="dcterms:W3CDTF">2019-02-19T08:32:44Z</dcterms:created>
  <dcterms:modified xsi:type="dcterms:W3CDTF">2021-03-17T11:40:51Z</dcterms:modified>
</cp:coreProperties>
</file>