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8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E29" i="2" l="1"/>
  <c r="E23" i="2"/>
  <c r="E22" i="2"/>
  <c r="E21" i="2"/>
  <c r="E20" i="2"/>
  <c r="C16" i="6" l="1"/>
  <c r="C16" i="5"/>
  <c r="C16" i="2"/>
  <c r="C16" i="4"/>
  <c r="C16" i="3"/>
  <c r="C15" i="8" l="1"/>
  <c r="A11" i="1" l="1"/>
  <c r="C9" i="8" l="1"/>
  <c r="A10" i="6" l="1"/>
  <c r="A9" i="6"/>
  <c r="A10" i="5"/>
  <c r="A9" i="5"/>
  <c r="A10" i="4"/>
  <c r="A9" i="4"/>
  <c r="A10" i="3"/>
  <c r="A9" i="3"/>
  <c r="A10" i="2"/>
  <c r="A9" i="2"/>
  <c r="I30" i="2" l="1"/>
  <c r="I20" i="2"/>
  <c r="I21" i="2"/>
  <c r="I22" i="2"/>
  <c r="I23" i="2"/>
  <c r="I24" i="2"/>
  <c r="I25" i="2"/>
  <c r="I26" i="2"/>
  <c r="I27" i="2"/>
  <c r="I28" i="2"/>
  <c r="I29" i="2"/>
  <c r="I31" i="2"/>
  <c r="R31" i="2" l="1"/>
  <c r="I32" i="2"/>
  <c r="C3" i="8" s="1"/>
  <c r="C4" i="8" s="1"/>
  <c r="C5" i="8" s="1"/>
  <c r="H7" i="8" l="1"/>
  <c r="C8" i="8"/>
  <c r="C6" i="8"/>
  <c r="C18" i="8" s="1"/>
  <c r="J16" i="6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C20" i="8" l="1"/>
  <c r="I7" i="8"/>
  <c r="P32" i="2"/>
</calcChain>
</file>

<file path=xl/sharedStrings.xml><?xml version="1.0" encoding="utf-8"?>
<sst xmlns="http://schemas.openxmlformats.org/spreadsheetml/2006/main" count="890" uniqueCount="89">
  <si>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</si>
  <si>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</si>
  <si>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</si>
  <si>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</si>
  <si>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</si>
  <si>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</si>
  <si>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</si>
  <si>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</si>
  <si>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</si>
  <si>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</si>
  <si>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</si>
  <si>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</si>
  <si>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</si>
  <si>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</si>
  <si>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</si>
  <si>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</si>
  <si>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</si>
  <si>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</si>
  <si>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</si>
  <si>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</si>
  <si>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</si>
  <si>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</si>
  <si>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</si>
  <si>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</si>
  <si>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</si>
  <si>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</si>
  <si>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</si>
  <si>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</si>
  <si>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</si>
  <si>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</si>
  <si>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</si>
  <si>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</si>
  <si>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</si>
  <si>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</si>
  <si>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</si>
  <si>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</si>
  <si>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</si>
  <si>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</si>
  <si>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</si>
  <si>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</si>
  <si>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И15-09</t>
  </si>
  <si>
    <t>Система охранного освещения</t>
  </si>
  <si>
    <t>И15-10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</si>
  <si>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</si>
  <si>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</si>
  <si>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</si>
  <si>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</si>
  <si>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</si>
  <si>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</si>
  <si>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</si>
  <si>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</si>
  <si>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</si>
  <si>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</si>
  <si>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</si>
  <si>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</si>
  <si>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</si>
  <si>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</si>
  <si>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</si>
  <si>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</si>
  <si>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</si>
  <si>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</si>
  <si>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</si>
  <si>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</si>
  <si>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</si>
  <si>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1 м периметра ПС</t>
  </si>
  <si>
    <t xml:space="preserve">Затраты на проектно-изыскательские работы для отдельных элементов электрических сетей </t>
  </si>
  <si>
    <t>1 объект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</si>
  <si>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</si>
  <si>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</si>
  <si>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 xml:space="preserve">УНЦ защитных ограждений ПС </t>
  </si>
  <si>
    <t>1 м периметра</t>
  </si>
  <si>
    <t>У4-03</t>
  </si>
  <si>
    <t>У4-02</t>
  </si>
  <si>
    <t>Поворотная камера охранного (технологического) видеонаблюдения</t>
  </si>
  <si>
    <t>И15-04</t>
  </si>
  <si>
    <t xml:space="preserve">УНЦ защитных конструкций ПС </t>
  </si>
  <si>
    <t>Откатные (раздвижные, автоматические, противопожарные) ворота</t>
  </si>
  <si>
    <t>1 ед</t>
  </si>
  <si>
    <t>У3-02</t>
  </si>
  <si>
    <t xml:space="preserve">Ограждение внутреннее сетчатое </t>
  </si>
  <si>
    <t>Ограждение предупредительное сетчатое (нижнее дополнительное) Решетчатое ограждение из прутков армированной стали диаметром 0,8 мм и ячейками 150×150 мм на глубину 0,5 м</t>
  </si>
  <si>
    <t>Ограждение внутреннее сетчатое (верхнее дополнительное) СББ в виде АКЛ диаметром 500 мм на V-образных кронштейнах</t>
  </si>
  <si>
    <t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t>
  </si>
  <si>
    <t>Идентификатор инвестиционного проекта: K_19-1187</t>
  </si>
  <si>
    <t>2024г.</t>
  </si>
  <si>
    <t>2025г.</t>
  </si>
  <si>
    <t>Год раскрытия информации: 2021</t>
  </si>
  <si>
    <t>П6-08</t>
  </si>
  <si>
    <t>от 11 до 20,9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</si>
</sst>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0" fillId="0" borderId="0" xfId="0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1" fontId="1" fillId="2" borderId="3" xfId="1" applyNumberFormat="1" applyFont="1" applyFill="1" applyBorder="1" applyAlignment="1">
      <alignment horizontal="center" vertical="center"/>
    </xf>
    <xf numFmtId="1" fontId="10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1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3" t="s">
        <v>86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">
        <v>82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ht="14.25" customHeight="1" x14ac:dyDescent="0.2">
      <c r="A10" s="54" t="s">
        <v>83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54" t="str">
        <f>[1]т1!A11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48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1" t="s">
        <v>9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">
        <v>67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">
        <v>67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OutlineSymbols="0" showWhiteSpace="0" topLeftCell="A4" zoomScale="90" zoomScaleNormal="90" workbookViewId="0">
      <selection activeCell="D32" sqref="D32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s="16" t="s">
        <v>0</v>
      </c>
    </row>
    <row r="6" spans="1:16" x14ac:dyDescent="0.2">
      <c r="A6" s="53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48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53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4" t="str">
        <f>т1!A9</f>
        <v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4" t="str">
        <f>т1!A10</f>
        <v>Идентификатор инвестиционного проекта: K_19-1187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48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4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3" t="s">
        <v>28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9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9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22" customFormat="1" ht="150" x14ac:dyDescent="0.2">
      <c r="A20" s="11">
        <v>1</v>
      </c>
      <c r="B20" s="11" t="s">
        <v>69</v>
      </c>
      <c r="C20" s="11"/>
      <c r="D20" s="11" t="s">
        <v>80</v>
      </c>
      <c r="E20" s="70">
        <f>304</f>
        <v>304</v>
      </c>
      <c r="F20" s="11" t="s">
        <v>70</v>
      </c>
      <c r="G20" s="11" t="s">
        <v>72</v>
      </c>
      <c r="H20" s="18">
        <v>6</v>
      </c>
      <c r="I20" s="18">
        <f t="shared" ref="I20:I31" si="0">H20*E20*Q20</f>
        <v>1951.68</v>
      </c>
      <c r="J20" s="11"/>
      <c r="K20" s="11"/>
      <c r="L20" s="17"/>
      <c r="M20" s="11"/>
      <c r="N20" s="11"/>
      <c r="O20" s="18"/>
      <c r="P20" s="18"/>
      <c r="Q20" s="22">
        <v>1.07</v>
      </c>
      <c r="R20" s="22" t="s">
        <v>0</v>
      </c>
    </row>
    <row r="21" spans="1:19" s="22" customFormat="1" ht="105" x14ac:dyDescent="0.2">
      <c r="A21" s="11">
        <v>2</v>
      </c>
      <c r="B21" s="11" t="s">
        <v>69</v>
      </c>
      <c r="C21" s="11"/>
      <c r="D21" s="11" t="s">
        <v>81</v>
      </c>
      <c r="E21" s="70">
        <f>375</f>
        <v>375</v>
      </c>
      <c r="F21" s="11" t="s">
        <v>70</v>
      </c>
      <c r="G21" s="11" t="s">
        <v>72</v>
      </c>
      <c r="H21" s="18">
        <v>6</v>
      </c>
      <c r="I21" s="18">
        <f t="shared" si="0"/>
        <v>2407.5</v>
      </c>
      <c r="J21" s="11"/>
      <c r="K21" s="11"/>
      <c r="L21" s="17"/>
      <c r="M21" s="11"/>
      <c r="N21" s="11"/>
      <c r="O21" s="18"/>
      <c r="P21" s="18"/>
      <c r="Q21" s="22">
        <v>1.07</v>
      </c>
      <c r="R21" s="22" t="s">
        <v>0</v>
      </c>
    </row>
    <row r="22" spans="1:19" s="22" customFormat="1" ht="45" x14ac:dyDescent="0.2">
      <c r="A22" s="11">
        <v>3</v>
      </c>
      <c r="B22" s="11" t="s">
        <v>69</v>
      </c>
      <c r="C22" s="11"/>
      <c r="D22" s="11" t="s">
        <v>79</v>
      </c>
      <c r="E22" s="70">
        <f>410</f>
        <v>410</v>
      </c>
      <c r="F22" s="11" t="s">
        <v>70</v>
      </c>
      <c r="G22" s="11" t="s">
        <v>71</v>
      </c>
      <c r="H22" s="18">
        <v>4.8</v>
      </c>
      <c r="I22" s="18">
        <f t="shared" si="0"/>
        <v>2105.7600000000002</v>
      </c>
      <c r="J22" s="11"/>
      <c r="K22" s="11"/>
      <c r="L22" s="17"/>
      <c r="M22" s="11"/>
      <c r="N22" s="11"/>
      <c r="O22" s="18"/>
      <c r="P22" s="18"/>
      <c r="Q22" s="22">
        <v>1.07</v>
      </c>
      <c r="R22" s="22" t="s">
        <v>0</v>
      </c>
    </row>
    <row r="23" spans="1:19" s="22" customFormat="1" ht="50.1" customHeight="1" x14ac:dyDescent="0.2">
      <c r="A23" s="11">
        <v>4</v>
      </c>
      <c r="B23" s="11" t="s">
        <v>29</v>
      </c>
      <c r="C23" s="11"/>
      <c r="D23" s="11" t="s">
        <v>39</v>
      </c>
      <c r="E23" s="70">
        <f>365</f>
        <v>365</v>
      </c>
      <c r="F23" s="11" t="s">
        <v>64</v>
      </c>
      <c r="G23" s="11" t="s">
        <v>40</v>
      </c>
      <c r="H23" s="18">
        <v>5.5</v>
      </c>
      <c r="I23" s="18">
        <f t="shared" si="0"/>
        <v>2087.8000000000002</v>
      </c>
      <c r="J23" s="11"/>
      <c r="K23" s="11"/>
      <c r="L23" s="17"/>
      <c r="M23" s="11"/>
      <c r="N23" s="11"/>
      <c r="O23" s="18"/>
      <c r="P23" s="18"/>
      <c r="Q23" s="22">
        <v>1.04</v>
      </c>
      <c r="R23" s="22" t="s">
        <v>0</v>
      </c>
    </row>
    <row r="24" spans="1:19" s="22" customFormat="1" ht="50.1" customHeight="1" x14ac:dyDescent="0.2">
      <c r="A24" s="11">
        <v>5</v>
      </c>
      <c r="B24" s="11" t="s">
        <v>29</v>
      </c>
      <c r="C24" s="11"/>
      <c r="D24" s="11" t="s">
        <v>30</v>
      </c>
      <c r="E24" s="70">
        <v>1</v>
      </c>
      <c r="F24" s="11" t="s">
        <v>31</v>
      </c>
      <c r="G24" s="11" t="s">
        <v>32</v>
      </c>
      <c r="H24" s="18">
        <v>2289</v>
      </c>
      <c r="I24" s="18">
        <f t="shared" si="0"/>
        <v>2380.56</v>
      </c>
      <c r="J24" s="11"/>
      <c r="K24" s="11"/>
      <c r="L24" s="17"/>
      <c r="M24" s="11"/>
      <c r="N24" s="11"/>
      <c r="O24" s="18"/>
      <c r="P24" s="18"/>
      <c r="Q24" s="22">
        <v>1.04</v>
      </c>
      <c r="R24" s="22" t="s">
        <v>0</v>
      </c>
    </row>
    <row r="25" spans="1:19" s="22" customFormat="1" ht="50.1" customHeight="1" x14ac:dyDescent="0.2">
      <c r="A25" s="11">
        <v>6</v>
      </c>
      <c r="B25" s="11" t="s">
        <v>29</v>
      </c>
      <c r="C25" s="11"/>
      <c r="D25" s="11" t="s">
        <v>33</v>
      </c>
      <c r="E25" s="70">
        <v>1</v>
      </c>
      <c r="F25" s="11" t="s">
        <v>31</v>
      </c>
      <c r="G25" s="11" t="s">
        <v>34</v>
      </c>
      <c r="H25" s="18">
        <v>542</v>
      </c>
      <c r="I25" s="18">
        <f t="shared" si="0"/>
        <v>563.68000000000006</v>
      </c>
      <c r="J25" s="11"/>
      <c r="K25" s="11"/>
      <c r="L25" s="17"/>
      <c r="M25" s="11"/>
      <c r="N25" s="11"/>
      <c r="O25" s="18"/>
      <c r="P25" s="18"/>
      <c r="Q25" s="22">
        <v>1.04</v>
      </c>
      <c r="R25" s="22" t="s">
        <v>0</v>
      </c>
    </row>
    <row r="26" spans="1:19" s="22" customFormat="1" ht="50.1" customHeight="1" x14ac:dyDescent="0.2">
      <c r="A26" s="11">
        <v>7</v>
      </c>
      <c r="B26" s="11" t="s">
        <v>29</v>
      </c>
      <c r="C26" s="11"/>
      <c r="D26" s="11" t="s">
        <v>35</v>
      </c>
      <c r="E26" s="70">
        <v>1</v>
      </c>
      <c r="F26" s="11" t="s">
        <v>31</v>
      </c>
      <c r="G26" s="11" t="s">
        <v>36</v>
      </c>
      <c r="H26" s="18">
        <v>189</v>
      </c>
      <c r="I26" s="18">
        <f t="shared" si="0"/>
        <v>196.56</v>
      </c>
      <c r="J26" s="11"/>
      <c r="K26" s="11"/>
      <c r="L26" s="17"/>
      <c r="M26" s="11"/>
      <c r="N26" s="11"/>
      <c r="O26" s="18"/>
      <c r="P26" s="18"/>
      <c r="Q26" s="22">
        <v>1.04</v>
      </c>
      <c r="R26" s="22" t="s">
        <v>0</v>
      </c>
    </row>
    <row r="27" spans="1:19" s="27" customFormat="1" ht="60" x14ac:dyDescent="0.2">
      <c r="A27" s="11">
        <v>8</v>
      </c>
      <c r="B27" s="24" t="s">
        <v>29</v>
      </c>
      <c r="C27" s="24" t="s">
        <v>27</v>
      </c>
      <c r="D27" s="24" t="s">
        <v>73</v>
      </c>
      <c r="E27" s="71">
        <v>2</v>
      </c>
      <c r="F27" s="24" t="s">
        <v>31</v>
      </c>
      <c r="G27" s="24" t="s">
        <v>74</v>
      </c>
      <c r="H27" s="26">
        <v>641</v>
      </c>
      <c r="I27" s="18">
        <f t="shared" si="0"/>
        <v>1333.28</v>
      </c>
      <c r="J27" s="24"/>
      <c r="K27" s="24"/>
      <c r="L27" s="25"/>
      <c r="M27" s="24"/>
      <c r="N27" s="24"/>
      <c r="O27" s="26"/>
      <c r="P27" s="26"/>
      <c r="Q27" s="27">
        <v>1.04</v>
      </c>
      <c r="R27" s="27" t="s">
        <v>0</v>
      </c>
    </row>
    <row r="28" spans="1:19" s="22" customFormat="1" ht="60" x14ac:dyDescent="0.2">
      <c r="A28" s="11">
        <v>9</v>
      </c>
      <c r="B28" s="11" t="s">
        <v>29</v>
      </c>
      <c r="C28" s="11"/>
      <c r="D28" s="11" t="s">
        <v>37</v>
      </c>
      <c r="E28" s="70">
        <v>30</v>
      </c>
      <c r="F28" s="11" t="s">
        <v>31</v>
      </c>
      <c r="G28" s="11" t="s">
        <v>38</v>
      </c>
      <c r="H28" s="18">
        <v>137</v>
      </c>
      <c r="I28" s="18">
        <f t="shared" si="0"/>
        <v>4274.4000000000005</v>
      </c>
      <c r="J28" s="11"/>
      <c r="K28" s="11"/>
      <c r="L28" s="17"/>
      <c r="M28" s="11"/>
      <c r="N28" s="11"/>
      <c r="O28" s="18"/>
      <c r="P28" s="18"/>
      <c r="Q28" s="22">
        <v>1.04</v>
      </c>
      <c r="R28" s="22" t="s">
        <v>0</v>
      </c>
    </row>
    <row r="29" spans="1:19" s="22" customFormat="1" ht="50.1" customHeight="1" x14ac:dyDescent="0.2">
      <c r="A29" s="11">
        <v>10</v>
      </c>
      <c r="B29" s="11" t="s">
        <v>29</v>
      </c>
      <c r="C29" s="11"/>
      <c r="D29" s="11" t="s">
        <v>41</v>
      </c>
      <c r="E29" s="70">
        <f>365</f>
        <v>365</v>
      </c>
      <c r="F29" s="11" t="s">
        <v>64</v>
      </c>
      <c r="G29" s="11" t="s">
        <v>42</v>
      </c>
      <c r="H29" s="18">
        <v>3.5</v>
      </c>
      <c r="I29" s="18">
        <f t="shared" si="0"/>
        <v>1328.6000000000001</v>
      </c>
      <c r="J29" s="11"/>
      <c r="K29" s="11"/>
      <c r="L29" s="17"/>
      <c r="M29" s="11"/>
      <c r="N29" s="11"/>
      <c r="O29" s="18"/>
      <c r="P29" s="18"/>
      <c r="Q29" s="22">
        <v>1.04</v>
      </c>
      <c r="R29" s="19"/>
    </row>
    <row r="30" spans="1:19" s="21" customFormat="1" ht="75" x14ac:dyDescent="0.2">
      <c r="A30" s="11">
        <v>11</v>
      </c>
      <c r="B30" s="12" t="s">
        <v>75</v>
      </c>
      <c r="C30" s="12" t="s">
        <v>27</v>
      </c>
      <c r="D30" s="12" t="s">
        <v>76</v>
      </c>
      <c r="E30" s="72">
        <v>3</v>
      </c>
      <c r="F30" s="12" t="s">
        <v>77</v>
      </c>
      <c r="G30" s="12" t="s">
        <v>78</v>
      </c>
      <c r="H30" s="14">
        <v>177</v>
      </c>
      <c r="I30" s="18">
        <f t="shared" ref="I30" si="1">H30*E30*Q30</f>
        <v>568.17000000000007</v>
      </c>
      <c r="J30" s="12"/>
      <c r="K30" s="12"/>
      <c r="L30" s="13"/>
      <c r="M30" s="12"/>
      <c r="N30" s="12"/>
      <c r="O30" s="14"/>
      <c r="P30" s="14"/>
      <c r="Q30" s="21">
        <v>1.07</v>
      </c>
      <c r="R30" s="21" t="s">
        <v>0</v>
      </c>
    </row>
    <row r="31" spans="1:19" s="22" customFormat="1" ht="50.1" customHeight="1" x14ac:dyDescent="0.2">
      <c r="A31" s="11">
        <v>12</v>
      </c>
      <c r="B31" s="12" t="s">
        <v>65</v>
      </c>
      <c r="C31" s="12"/>
      <c r="D31" s="12" t="s">
        <v>88</v>
      </c>
      <c r="E31" s="72">
        <v>1</v>
      </c>
      <c r="F31" s="12" t="s">
        <v>66</v>
      </c>
      <c r="G31" s="12" t="s">
        <v>87</v>
      </c>
      <c r="H31" s="14">
        <v>1500</v>
      </c>
      <c r="I31" s="18">
        <f t="shared" si="0"/>
        <v>1500</v>
      </c>
      <c r="J31" s="12"/>
      <c r="K31" s="12"/>
      <c r="L31" s="13"/>
      <c r="M31" s="12"/>
      <c r="N31" s="12"/>
      <c r="O31" s="14"/>
      <c r="P31" s="14"/>
      <c r="Q31" s="22">
        <v>1</v>
      </c>
      <c r="R31" s="19">
        <f>SUM(I20:I30)</f>
        <v>19197.989999999998</v>
      </c>
      <c r="S31" s="15"/>
    </row>
    <row r="32" spans="1:19" ht="50.1" customHeight="1" x14ac:dyDescent="0.2">
      <c r="A32" s="11">
        <v>13</v>
      </c>
      <c r="B32" s="11" t="s">
        <v>26</v>
      </c>
      <c r="C32" s="11" t="s">
        <v>0</v>
      </c>
      <c r="D32" s="11" t="s">
        <v>0</v>
      </c>
      <c r="E32" s="17" t="s">
        <v>0</v>
      </c>
      <c r="F32" s="11" t="s">
        <v>0</v>
      </c>
      <c r="G32" s="11" t="s">
        <v>0</v>
      </c>
      <c r="H32" s="18" t="s">
        <v>0</v>
      </c>
      <c r="I32" s="18">
        <f>SUM(I20:I31)</f>
        <v>20697.989999999998</v>
      </c>
      <c r="J32" s="11" t="s">
        <v>0</v>
      </c>
      <c r="K32" s="11" t="s">
        <v>0</v>
      </c>
      <c r="L32" s="17" t="s">
        <v>0</v>
      </c>
      <c r="M32" s="11" t="s">
        <v>0</v>
      </c>
      <c r="N32" s="11" t="s">
        <v>0</v>
      </c>
      <c r="O32" s="18" t="s">
        <v>0</v>
      </c>
      <c r="P32" s="18">
        <f>SUM(P20:P31)</f>
        <v>0</v>
      </c>
    </row>
    <row r="35" spans="4:4" ht="15.75" x14ac:dyDescent="0.25">
      <c r="D35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1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1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tr">
        <f>т1!A9</f>
        <v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4.25" customHeight="1" x14ac:dyDescent="0.2">
      <c r="A10" s="54" t="str">
        <f>т1!A10</f>
        <v>Идентификатор инвестиционного проекта: K_19-1187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48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1" t="s">
        <v>43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1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1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tr">
        <f>т1!A9</f>
        <v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4.25" customHeight="1" x14ac:dyDescent="0.2">
      <c r="A10" s="54" t="str">
        <f>т1!A10</f>
        <v>Идентификатор инвестиционного проекта: K_19-1187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48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1" t="s">
        <v>44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28" sqref="C28:C2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1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1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tr">
        <f>т1!A9</f>
        <v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4.25" customHeight="1" x14ac:dyDescent="0.2">
      <c r="A10" s="54" t="str">
        <f>т1!A10</f>
        <v>Идентификатор инвестиционного проекта: K_19-1187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48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1" t="s">
        <v>45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2" sqref="D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1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1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tr">
        <f>т1!A9</f>
        <v xml:space="preserve">Наименование инвестиционного проекта: Модернизация комплекса технических средств безопасности на ПС 110 кВ О-24 "Гурьевск" с установкой  нижнего противоподкопного ограждения; верхнего дополнительного ограждения; оснащение здания ОПУ средствами защиты оконных 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знаками; установкой верхнего дополнительного ограждения по стенам и крышам одноэтажных зданий, примыкающих к ограждению объекта 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4.25" customHeight="1" x14ac:dyDescent="0.2">
      <c r="A10" s="54" t="str">
        <f>т1!A10</f>
        <v>Идентификатор инвестиционного проекта: K_19-1187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48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1" t="s">
        <v>46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6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D16" s="68" t="s">
        <v>0</v>
      </c>
      <c r="E16" s="68" t="s">
        <v>0</v>
      </c>
      <c r="F16" s="68" t="s">
        <v>0</v>
      </c>
      <c r="G16" s="68" t="s">
        <v>0</v>
      </c>
      <c r="H16" s="68" t="s">
        <v>0</v>
      </c>
      <c r="I16" s="69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47</v>
      </c>
    </row>
    <row r="2" spans="1:25" ht="45" x14ac:dyDescent="0.2">
      <c r="A2" s="29" t="s">
        <v>10</v>
      </c>
      <c r="B2" s="29" t="s">
        <v>48</v>
      </c>
      <c r="C2" s="61" t="s">
        <v>12</v>
      </c>
      <c r="D2" s="62"/>
      <c r="E2" s="63"/>
      <c r="F2" s="30" t="s">
        <v>13</v>
      </c>
      <c r="G2" s="31"/>
    </row>
    <row r="3" spans="1:25" ht="135" x14ac:dyDescent="0.25">
      <c r="A3" s="29">
        <v>1</v>
      </c>
      <c r="B3" s="29" t="s">
        <v>49</v>
      </c>
      <c r="C3" s="58">
        <f>т2!I32</f>
        <v>20697.989999999998</v>
      </c>
      <c r="D3" s="59"/>
      <c r="E3" s="60"/>
      <c r="F3" s="32"/>
      <c r="G3" s="33"/>
      <c r="Y3" s="34"/>
    </row>
    <row r="4" spans="1:25" ht="15.75" x14ac:dyDescent="0.2">
      <c r="A4" s="29">
        <v>2</v>
      </c>
      <c r="B4" s="29" t="s">
        <v>50</v>
      </c>
      <c r="C4" s="58">
        <f>C3*20%</f>
        <v>4139.598</v>
      </c>
      <c r="D4" s="59"/>
      <c r="E4" s="60"/>
      <c r="F4" s="32"/>
      <c r="G4" s="3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9">
        <v>3</v>
      </c>
      <c r="B5" s="29" t="s">
        <v>51</v>
      </c>
      <c r="C5" s="58">
        <f>C4+C3</f>
        <v>24837.587999999996</v>
      </c>
      <c r="D5" s="59"/>
      <c r="E5" s="60"/>
      <c r="F5" s="35"/>
      <c r="G5" s="3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9">
        <v>4</v>
      </c>
      <c r="B6" s="29" t="s">
        <v>52</v>
      </c>
      <c r="C6" s="5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33353.627389206704</v>
      </c>
      <c r="D6" s="59"/>
      <c r="E6" s="60"/>
      <c r="F6" s="35"/>
      <c r="G6" s="36"/>
    </row>
    <row r="7" spans="1:25" ht="75" x14ac:dyDescent="0.2">
      <c r="A7" s="29">
        <v>5</v>
      </c>
      <c r="B7" s="29" t="s">
        <v>53</v>
      </c>
      <c r="C7" s="64">
        <v>0</v>
      </c>
      <c r="D7" s="65"/>
      <c r="E7" s="66"/>
      <c r="F7" s="32"/>
      <c r="G7" s="33"/>
      <c r="H7" s="37">
        <f>C5/1000</f>
        <v>24.837587999999997</v>
      </c>
      <c r="I7" s="37">
        <f>C18</f>
        <v>33.353627389206707</v>
      </c>
      <c r="X7" s="37"/>
    </row>
    <row r="8" spans="1:25" ht="45" x14ac:dyDescent="0.2">
      <c r="A8" s="29">
        <v>6</v>
      </c>
      <c r="B8" s="29" t="s">
        <v>54</v>
      </c>
      <c r="C8" s="58">
        <f>C5-C7</f>
        <v>24837.587999999996</v>
      </c>
      <c r="D8" s="59"/>
      <c r="E8" s="60"/>
      <c r="F8" s="32"/>
      <c r="G8" s="33"/>
    </row>
    <row r="9" spans="1:25" ht="90" x14ac:dyDescent="0.25">
      <c r="A9" s="29">
        <v>7</v>
      </c>
      <c r="B9" s="29" t="s">
        <v>55</v>
      </c>
      <c r="C9" s="58">
        <f>SUM(C10:E15)</f>
        <v>16222.881079999999</v>
      </c>
      <c r="D9" s="59"/>
      <c r="E9" s="60"/>
      <c r="F9" s="38"/>
      <c r="G9" s="39"/>
      <c r="X9" s="40"/>
    </row>
    <row r="10" spans="1:25" ht="15" x14ac:dyDescent="0.2">
      <c r="A10" s="29">
        <v>7.1</v>
      </c>
      <c r="B10" s="29" t="s">
        <v>56</v>
      </c>
      <c r="C10" s="58">
        <v>0</v>
      </c>
      <c r="D10" s="59"/>
      <c r="E10" s="60"/>
      <c r="F10" s="32"/>
      <c r="G10" s="33"/>
    </row>
    <row r="11" spans="1:25" ht="15" x14ac:dyDescent="0.2">
      <c r="A11" s="29">
        <v>7.2</v>
      </c>
      <c r="B11" s="29" t="s">
        <v>57</v>
      </c>
      <c r="C11" s="58">
        <v>0</v>
      </c>
      <c r="D11" s="59"/>
      <c r="E11" s="60"/>
      <c r="F11" s="41"/>
      <c r="G11" s="42"/>
    </row>
    <row r="12" spans="1:25" ht="15" x14ac:dyDescent="0.2">
      <c r="A12" s="29">
        <v>7.3</v>
      </c>
      <c r="B12" s="29" t="s">
        <v>58</v>
      </c>
      <c r="C12" s="58">
        <v>0</v>
      </c>
      <c r="D12" s="59"/>
      <c r="E12" s="60"/>
      <c r="F12" s="41"/>
      <c r="G12" s="42"/>
    </row>
    <row r="13" spans="1:25" ht="15" x14ac:dyDescent="0.2">
      <c r="A13" s="29">
        <v>7.4</v>
      </c>
      <c r="B13" s="29" t="s">
        <v>59</v>
      </c>
      <c r="C13" s="58">
        <v>0</v>
      </c>
      <c r="D13" s="59"/>
      <c r="E13" s="60"/>
      <c r="F13" s="32"/>
      <c r="G13" s="33"/>
    </row>
    <row r="14" spans="1:25" ht="15" x14ac:dyDescent="0.2">
      <c r="A14" s="29">
        <v>7.5</v>
      </c>
      <c r="B14" s="29" t="s">
        <v>60</v>
      </c>
      <c r="C14" s="58">
        <v>940</v>
      </c>
      <c r="D14" s="59"/>
      <c r="E14" s="60"/>
      <c r="F14" s="32"/>
      <c r="G14" s="33"/>
    </row>
    <row r="15" spans="1:25" ht="15" x14ac:dyDescent="0.2">
      <c r="A15" s="29">
        <v>7.6</v>
      </c>
      <c r="B15" s="29" t="s">
        <v>68</v>
      </c>
      <c r="C15" s="58">
        <f>15282.88108-C16</f>
        <v>15282.881079999999</v>
      </c>
      <c r="D15" s="59"/>
      <c r="E15" s="60"/>
      <c r="F15" s="32"/>
      <c r="G15" s="33"/>
    </row>
    <row r="16" spans="1:25" ht="15" x14ac:dyDescent="0.2">
      <c r="A16" s="29">
        <v>7.7</v>
      </c>
      <c r="B16" s="29" t="s">
        <v>84</v>
      </c>
      <c r="C16" s="58">
        <v>0</v>
      </c>
      <c r="D16" s="59"/>
      <c r="E16" s="60"/>
      <c r="F16" s="32"/>
      <c r="G16" s="33"/>
    </row>
    <row r="17" spans="1:26" ht="15" x14ac:dyDescent="0.2">
      <c r="A17" s="29">
        <v>7.8</v>
      </c>
      <c r="B17" s="29" t="s">
        <v>85</v>
      </c>
      <c r="C17" s="58">
        <v>0</v>
      </c>
      <c r="D17" s="59"/>
      <c r="E17" s="60"/>
      <c r="F17" s="32"/>
      <c r="G17" s="33"/>
    </row>
    <row r="18" spans="1:26" ht="75" x14ac:dyDescent="0.2">
      <c r="A18" s="29">
        <v>8</v>
      </c>
      <c r="B18" s="29" t="s">
        <v>61</v>
      </c>
      <c r="C18" s="58">
        <f>C6/1000</f>
        <v>33.353627389206707</v>
      </c>
      <c r="D18" s="59"/>
      <c r="E18" s="60"/>
      <c r="F18" s="32"/>
      <c r="G18" s="33"/>
      <c r="H18" s="6"/>
      <c r="I18" s="6"/>
      <c r="J18" s="6"/>
      <c r="K18" s="6"/>
    </row>
    <row r="19" spans="1:26" ht="105" x14ac:dyDescent="0.2">
      <c r="A19" s="29">
        <v>9</v>
      </c>
      <c r="B19" s="29" t="s">
        <v>62</v>
      </c>
      <c r="C19" s="58">
        <v>0</v>
      </c>
      <c r="D19" s="59"/>
      <c r="E19" s="60"/>
      <c r="F19" s="43"/>
      <c r="G19" s="44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5"/>
    </row>
    <row r="20" spans="1:26" ht="30" x14ac:dyDescent="0.2">
      <c r="A20" s="29">
        <v>10</v>
      </c>
      <c r="B20" s="29" t="s">
        <v>63</v>
      </c>
      <c r="C20" s="58">
        <f>(C19+C18)*1000</f>
        <v>33353.627389206704</v>
      </c>
      <c r="D20" s="59"/>
      <c r="E20" s="60"/>
      <c r="F20" s="32"/>
      <c r="G20" s="33"/>
      <c r="X20" s="37"/>
      <c r="Y20" s="46"/>
      <c r="Z20" s="47"/>
    </row>
    <row r="21" spans="1:26" x14ac:dyDescent="0.2">
      <c r="X21" s="37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2021-03-17T09:53:11Z</cp:lastPrinted>
  <dcterms:created xsi:type="dcterms:W3CDTF">2019-02-19T08:32:44Z</dcterms:created>
  <dcterms:modified xsi:type="dcterms:W3CDTF">2021-03-17T11:46:26Z</dcterms:modified>
</cp:coreProperties>
</file>